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Valois Malenfant\WEB\Documents téléchargés pour nouveau site Web_sept 2019\"/>
    </mc:Choice>
  </mc:AlternateContent>
  <bookViews>
    <workbookView xWindow="0" yWindow="0" windowWidth="24000" windowHeight="9600" tabRatio="552" activeTab="1"/>
  </bookViews>
  <sheets>
    <sheet name="CONSIGNES" sheetId="6" r:id="rId1"/>
    <sheet name="PLAN AMÉLIORATION" sheetId="1" r:id="rId2"/>
    <sheet name="WEB" sheetId="5" r:id="rId3"/>
  </sheets>
  <definedNames>
    <definedName name="_xlnm.Print_Titles" localSheetId="1">'PLAN AMÉLIORATION'!$15:$18</definedName>
    <definedName name="_xlnm.Print_Titles" localSheetId="2">WEB!$15:$18</definedName>
    <definedName name="OLE_LINK5" localSheetId="1">'PLAN AMÉLIORATION'!#REF!</definedName>
    <definedName name="_xlnm.Print_Area" localSheetId="1">'PLAN AMÉLIORATION'!$A$1:$I$88</definedName>
  </definedNames>
  <calcPr calcId="162913"/>
</workbook>
</file>

<file path=xl/calcChain.xml><?xml version="1.0" encoding="utf-8"?>
<calcChain xmlns="http://schemas.openxmlformats.org/spreadsheetml/2006/main">
  <c r="B24" i="5" l="1"/>
  <c r="C24" i="5"/>
  <c r="D24" i="5"/>
  <c r="E24" i="5"/>
  <c r="F24" i="5"/>
  <c r="B25" i="5"/>
  <c r="C25" i="5"/>
  <c r="D25" i="5"/>
  <c r="E25" i="5"/>
  <c r="F25" i="5"/>
  <c r="B26" i="5"/>
  <c r="C26" i="5"/>
  <c r="D26" i="5"/>
  <c r="E26" i="5"/>
  <c r="F26" i="5"/>
  <c r="B27" i="5"/>
  <c r="C27" i="5"/>
  <c r="D27" i="5"/>
  <c r="E27" i="5"/>
  <c r="F27" i="5"/>
  <c r="C15" i="1" l="1"/>
  <c r="A14" i="5" l="1"/>
  <c r="E18" i="5" l="1"/>
  <c r="F82" i="5"/>
  <c r="E82" i="5"/>
  <c r="D82" i="5"/>
  <c r="C82" i="5"/>
  <c r="F81" i="5"/>
  <c r="E81" i="5"/>
  <c r="D81" i="5"/>
  <c r="C81" i="5"/>
  <c r="F76" i="5"/>
  <c r="E76" i="5"/>
  <c r="D76" i="5"/>
  <c r="C76" i="5"/>
  <c r="F75" i="5"/>
  <c r="E75" i="5"/>
  <c r="D75" i="5"/>
  <c r="C75" i="5"/>
  <c r="F74" i="5"/>
  <c r="E74" i="5"/>
  <c r="D74" i="5"/>
  <c r="C74" i="5"/>
  <c r="F73" i="5"/>
  <c r="E73" i="5"/>
  <c r="D73" i="5"/>
  <c r="C73" i="5"/>
  <c r="F72" i="5"/>
  <c r="E72" i="5"/>
  <c r="D72" i="5"/>
  <c r="C72" i="5"/>
  <c r="F71" i="5"/>
  <c r="E71" i="5"/>
  <c r="D71" i="5"/>
  <c r="C71" i="5"/>
  <c r="F70" i="5"/>
  <c r="E70" i="5"/>
  <c r="D70" i="5"/>
  <c r="C70" i="5"/>
  <c r="F63" i="5"/>
  <c r="E63" i="5"/>
  <c r="D63" i="5"/>
  <c r="C63" i="5"/>
  <c r="F62" i="5"/>
  <c r="E62" i="5"/>
  <c r="D62" i="5"/>
  <c r="C62" i="5"/>
  <c r="F61" i="5"/>
  <c r="E61" i="5"/>
  <c r="D61" i="5"/>
  <c r="C61" i="5"/>
  <c r="F56" i="5"/>
  <c r="E56" i="5"/>
  <c r="D56" i="5"/>
  <c r="C56" i="5"/>
  <c r="F55" i="5"/>
  <c r="E55" i="5"/>
  <c r="D55" i="5"/>
  <c r="C55" i="5"/>
  <c r="F54" i="5"/>
  <c r="E54" i="5"/>
  <c r="D54" i="5"/>
  <c r="C54" i="5"/>
  <c r="F53" i="5"/>
  <c r="E53" i="5"/>
  <c r="D53" i="5"/>
  <c r="C53" i="5"/>
  <c r="F52" i="5"/>
  <c r="E52" i="5"/>
  <c r="D52" i="5"/>
  <c r="C52" i="5"/>
  <c r="F47" i="5"/>
  <c r="E47" i="5"/>
  <c r="D47" i="5"/>
  <c r="C47" i="5"/>
  <c r="F46" i="5"/>
  <c r="E46" i="5"/>
  <c r="D46" i="5"/>
  <c r="C46" i="5"/>
  <c r="F41" i="5"/>
  <c r="E41" i="5"/>
  <c r="D41" i="5"/>
  <c r="C41" i="5"/>
  <c r="F40" i="5"/>
  <c r="E40" i="5"/>
  <c r="D40" i="5"/>
  <c r="C40" i="5"/>
  <c r="F39" i="5"/>
  <c r="E39" i="5"/>
  <c r="D39" i="5"/>
  <c r="C39" i="5"/>
  <c r="F33" i="5"/>
  <c r="E33" i="5"/>
  <c r="D33" i="5"/>
  <c r="F32" i="5"/>
  <c r="E32" i="5"/>
  <c r="D32" i="5"/>
  <c r="D21" i="5"/>
  <c r="C33" i="5"/>
  <c r="C32" i="5"/>
  <c r="D16" i="5"/>
  <c r="A16" i="5"/>
  <c r="A15" i="5"/>
  <c r="B22" i="5" l="1"/>
  <c r="B21" i="5"/>
  <c r="A21" i="1"/>
  <c r="C22" i="5"/>
  <c r="B23" i="5"/>
  <c r="A22" i="1" l="1"/>
  <c r="A23" i="1" s="1"/>
  <c r="A21" i="5"/>
  <c r="A24" i="1" l="1"/>
  <c r="A24" i="5" s="1"/>
  <c r="A23" i="5"/>
  <c r="A22" i="5"/>
  <c r="A25" i="1" l="1"/>
  <c r="A25" i="5" s="1"/>
  <c r="B24" i="6"/>
  <c r="B23" i="6"/>
  <c r="B22" i="6"/>
  <c r="B21" i="6"/>
  <c r="B20" i="6"/>
  <c r="B17" i="6"/>
  <c r="B16" i="6"/>
  <c r="B15" i="6"/>
  <c r="B14" i="6"/>
  <c r="B13" i="6"/>
  <c r="B9" i="6"/>
  <c r="B8" i="6"/>
  <c r="B7" i="6"/>
  <c r="B6" i="6"/>
  <c r="A26" i="1" l="1"/>
  <c r="A26" i="5" s="1"/>
  <c r="B32" i="5"/>
  <c r="A27" i="1" l="1"/>
  <c r="A27" i="5" s="1"/>
  <c r="E15" i="1"/>
  <c r="C16" i="1"/>
  <c r="A32" i="1" l="1"/>
  <c r="A33" i="1" s="1"/>
  <c r="A33" i="5" s="1"/>
  <c r="B33" i="5"/>
  <c r="A32" i="5" l="1"/>
  <c r="A39" i="1"/>
  <c r="A39" i="5" s="1"/>
  <c r="B82" i="5"/>
  <c r="B81" i="5"/>
  <c r="B76" i="5"/>
  <c r="B75" i="5"/>
  <c r="B74" i="5"/>
  <c r="B73" i="5"/>
  <c r="B72" i="5"/>
  <c r="B71" i="5"/>
  <c r="B70" i="5"/>
  <c r="B63" i="5"/>
  <c r="B62" i="5"/>
  <c r="B61" i="5"/>
  <c r="B56" i="5"/>
  <c r="B55" i="5"/>
  <c r="B54" i="5"/>
  <c r="B53" i="5"/>
  <c r="B52" i="5"/>
  <c r="B47" i="5"/>
  <c r="B46" i="5"/>
  <c r="B41" i="5"/>
  <c r="B40" i="5"/>
  <c r="B39" i="5"/>
  <c r="F23" i="5"/>
  <c r="E23" i="5"/>
  <c r="D23" i="5"/>
  <c r="C23" i="5"/>
  <c r="F22" i="5"/>
  <c r="E22" i="5"/>
  <c r="D22" i="5"/>
  <c r="F21" i="5"/>
  <c r="E21" i="5"/>
  <c r="C21" i="5"/>
  <c r="I16" i="1"/>
  <c r="H77" i="1"/>
  <c r="F77" i="5" s="1"/>
  <c r="G77" i="1"/>
  <c r="F77" i="1"/>
  <c r="D77" i="5" s="1"/>
  <c r="H57" i="1"/>
  <c r="F57" i="5" s="1"/>
  <c r="G57" i="1"/>
  <c r="F57" i="1"/>
  <c r="H48" i="1"/>
  <c r="F48" i="5" s="1"/>
  <c r="G48" i="1"/>
  <c r="E48" i="5" s="1"/>
  <c r="F48" i="1"/>
  <c r="D48" i="5" s="1"/>
  <c r="H83" i="1"/>
  <c r="F83" i="5" s="1"/>
  <c r="G83" i="1"/>
  <c r="E83" i="5" s="1"/>
  <c r="F83" i="1"/>
  <c r="D83" i="5" s="1"/>
  <c r="H64" i="1"/>
  <c r="F64" i="5" s="1"/>
  <c r="G64" i="1"/>
  <c r="E64" i="5" s="1"/>
  <c r="F64" i="1"/>
  <c r="H42" i="1"/>
  <c r="G42" i="1"/>
  <c r="E42" i="5" s="1"/>
  <c r="F42" i="1"/>
  <c r="D42" i="5" s="1"/>
  <c r="H34" i="1"/>
  <c r="G34" i="1"/>
  <c r="F34" i="1"/>
  <c r="F28" i="1"/>
  <c r="D28" i="5" s="1"/>
  <c r="G28" i="1"/>
  <c r="E28" i="5" s="1"/>
  <c r="H28" i="1"/>
  <c r="H29" i="1" s="1"/>
  <c r="F29" i="5" s="1"/>
  <c r="H78" i="1" l="1"/>
  <c r="F78" i="5" s="1"/>
  <c r="F78" i="1"/>
  <c r="D78" i="5" s="1"/>
  <c r="H65" i="1"/>
  <c r="F65" i="5" s="1"/>
  <c r="A40" i="1"/>
  <c r="A41" i="1" s="1"/>
  <c r="G49" i="1"/>
  <c r="E49" i="5" s="1"/>
  <c r="G78" i="1"/>
  <c r="E78" i="5" s="1"/>
  <c r="E77" i="5"/>
  <c r="G84" i="1"/>
  <c r="E84" i="5" s="1"/>
  <c r="H58" i="1"/>
  <c r="F58" i="5" s="1"/>
  <c r="G58" i="1"/>
  <c r="E58" i="5" s="1"/>
  <c r="E57" i="5"/>
  <c r="G65" i="1"/>
  <c r="E65" i="5" s="1"/>
  <c r="G35" i="1"/>
  <c r="E35" i="5" s="1"/>
  <c r="E34" i="5"/>
  <c r="H43" i="1"/>
  <c r="F43" i="5" s="1"/>
  <c r="F42" i="5"/>
  <c r="H35" i="1"/>
  <c r="F35" i="5" s="1"/>
  <c r="F34" i="5"/>
  <c r="F65" i="1"/>
  <c r="D65" i="5" s="1"/>
  <c r="D64" i="5"/>
  <c r="H84" i="1"/>
  <c r="F84" i="5" s="1"/>
  <c r="F58" i="1"/>
  <c r="D58" i="5" s="1"/>
  <c r="D57" i="5"/>
  <c r="F35" i="1"/>
  <c r="D35" i="5" s="1"/>
  <c r="D34" i="5"/>
  <c r="G29" i="1"/>
  <c r="E29" i="5" s="1"/>
  <c r="F28" i="5"/>
  <c r="H49" i="1"/>
  <c r="F49" i="5" s="1"/>
  <c r="F49" i="1"/>
  <c r="D49" i="5" s="1"/>
  <c r="F84" i="1"/>
  <c r="D84" i="5" s="1"/>
  <c r="G66" i="1"/>
  <c r="E66" i="5" s="1"/>
  <c r="F66" i="1"/>
  <c r="D66" i="5" s="1"/>
  <c r="F43" i="1"/>
  <c r="D43" i="5" s="1"/>
  <c r="G43" i="1"/>
  <c r="E43" i="5" s="1"/>
  <c r="H66" i="1"/>
  <c r="F66" i="5" s="1"/>
  <c r="F29" i="1"/>
  <c r="D29" i="5" s="1"/>
  <c r="A40" i="5" l="1"/>
  <c r="A46" i="1"/>
  <c r="A41" i="5"/>
  <c r="F87" i="1"/>
  <c r="D87" i="5" s="1"/>
  <c r="G87" i="1"/>
  <c r="E87" i="5" s="1"/>
  <c r="H87" i="1"/>
  <c r="F87" i="5" s="1"/>
  <c r="H67" i="1"/>
  <c r="F67" i="5" s="1"/>
  <c r="G67" i="1"/>
  <c r="E67" i="5" s="1"/>
  <c r="F67" i="1"/>
  <c r="D67" i="5" s="1"/>
  <c r="A47" i="1" l="1"/>
  <c r="A52" i="1" s="1"/>
  <c r="A53" i="1" s="1"/>
  <c r="A54" i="1" s="1"/>
  <c r="A55" i="1" s="1"/>
  <c r="A56" i="1" s="1"/>
  <c r="A61" i="1" s="1"/>
  <c r="A62" i="1" s="1"/>
  <c r="A63" i="1" s="1"/>
  <c r="A70" i="1" s="1"/>
  <c r="A71" i="1" s="1"/>
  <c r="A72" i="1" s="1"/>
  <c r="A73" i="1" s="1"/>
  <c r="A74" i="1" s="1"/>
  <c r="A75" i="1" s="1"/>
  <c r="A76" i="1" s="1"/>
  <c r="A81" i="1" s="1"/>
  <c r="A82" i="1" s="1"/>
  <c r="A46" i="5"/>
  <c r="H88" i="1"/>
  <c r="F88" i="5" s="1"/>
  <c r="F88" i="1"/>
  <c r="D88" i="5" s="1"/>
  <c r="G88" i="1"/>
  <c r="E88" i="5" s="1"/>
  <c r="A47" i="5" l="1"/>
  <c r="A52" i="5"/>
  <c r="A53" i="5"/>
  <c r="A54" i="5" l="1"/>
  <c r="A55" i="5" l="1"/>
  <c r="A56" i="5" l="1"/>
  <c r="A61" i="5" l="1"/>
  <c r="A62" i="5" l="1"/>
  <c r="A63" i="5" l="1"/>
  <c r="A70" i="5" l="1"/>
  <c r="A71" i="5" l="1"/>
  <c r="A72" i="5" l="1"/>
  <c r="A73" i="5" l="1"/>
  <c r="A74" i="5" l="1"/>
  <c r="A75" i="5" l="1"/>
  <c r="A76" i="5" l="1"/>
  <c r="A81" i="5" l="1"/>
  <c r="A82" i="5"/>
</calcChain>
</file>

<file path=xl/sharedStrings.xml><?xml version="1.0" encoding="utf-8"?>
<sst xmlns="http://schemas.openxmlformats.org/spreadsheetml/2006/main" count="270" uniqueCount="104">
  <si>
    <t>Plan d'amélioration</t>
  </si>
  <si>
    <t>Nom de l'établissement :</t>
  </si>
  <si>
    <t>Nom de l'installation visitée :</t>
  </si>
  <si>
    <t>Date de la visite :</t>
  </si>
  <si>
    <t>Recommandations</t>
  </si>
  <si>
    <t>Échéancier</t>
  </si>
  <si>
    <t>THÈME 1 : LES PRATIQUES ORGANISATIONNELLES, ADMINISTRATIVES ET PROFESSIONNELLES</t>
  </si>
  <si>
    <t>THÈME 2 : L'ACCUEIL DU RÉSIDENT</t>
  </si>
  <si>
    <t>SECTION ÉTABLISSEMENT</t>
  </si>
  <si>
    <t>En cours</t>
  </si>
  <si>
    <t>Réalisée</t>
  </si>
  <si>
    <t>Non débutée</t>
  </si>
  <si>
    <t>PLAN D'AMÉLIORATION</t>
  </si>
  <si>
    <t>THÈME 4 : LES LIEUX ADAPTÉS</t>
  </si>
  <si>
    <t>Date:</t>
  </si>
  <si>
    <t>Région :</t>
  </si>
  <si>
    <t>État d'avancement des recommandations pour le thème 1</t>
  </si>
  <si>
    <t>nombre</t>
  </si>
  <si>
    <t>pourcentage</t>
  </si>
  <si>
    <t>État d'avancement des recommandations pour le thème 2</t>
  </si>
  <si>
    <t>État d'avancement des recommandations pour le thème 3</t>
  </si>
  <si>
    <t>État d'avancement des recommandations pour le sous-thème 3.1</t>
  </si>
  <si>
    <t>État d'avancement des recommandations pour le sous-thème 3.2</t>
  </si>
  <si>
    <t>État d'avancement des recommandations pour le sous-thème 3.3</t>
  </si>
  <si>
    <t>État d'avancement des recommandations pour le sous-thème 3.4</t>
  </si>
  <si>
    <t>État d'avancement des recommandations pour le thème 4</t>
  </si>
  <si>
    <t>État d'avancement des recommandations pour le thème 5</t>
  </si>
  <si>
    <t>Capitale-Nationale</t>
  </si>
  <si>
    <t>Mauricie et Centre-du-Québec</t>
  </si>
  <si>
    <t>Estrie</t>
  </si>
  <si>
    <t>Montréal</t>
  </si>
  <si>
    <t>Outaouais</t>
  </si>
  <si>
    <t>Abitibi-Témiscamingue</t>
  </si>
  <si>
    <t>Côte-Nord</t>
  </si>
  <si>
    <t>Nord-du-Québec</t>
  </si>
  <si>
    <t>Chaudière-Appalaches</t>
  </si>
  <si>
    <t>Laval</t>
  </si>
  <si>
    <t>Lanaudière</t>
  </si>
  <si>
    <t>Laurentides</t>
  </si>
  <si>
    <t>Montérégie</t>
  </si>
  <si>
    <t>SECTION AGENCE</t>
  </si>
  <si>
    <t>ONGLET: PLAN D'AMÉLIORATION</t>
  </si>
  <si>
    <t>1)</t>
  </si>
  <si>
    <t>2)</t>
  </si>
  <si>
    <t>ONGLET WEB</t>
  </si>
  <si>
    <t>Cet onglet se complète automatiquement en fonction des renseignements inscrits à l'onglet PLAN D'AMÉLIORATION</t>
  </si>
  <si>
    <t>Pour ce faire</t>
  </si>
  <si>
    <t>a) Sélectionner Fichier puis enregistrer sous</t>
  </si>
  <si>
    <t>b) Choisir l'emplacement désiré</t>
  </si>
  <si>
    <t>d) Où il est inscrit type, choisir le format PDF</t>
  </si>
  <si>
    <t>e) Puis appuyer sur Enregistrer</t>
  </si>
  <si>
    <t>f) Déposer le fichier PDF sur le site WEB de l'agence</t>
  </si>
  <si>
    <t>Section ÉTABLISSEMENT</t>
  </si>
  <si>
    <t>Section AGENCE</t>
  </si>
  <si>
    <t>3)</t>
  </si>
  <si>
    <t>Section PLAN D'AMÉLIORATION</t>
  </si>
  <si>
    <t>4)</t>
  </si>
  <si>
    <t>CONSIGNES</t>
  </si>
  <si>
    <t>QUALITÉ DU MILIEU DE VIE EN CHSLD</t>
  </si>
  <si>
    <t>Commentaires de l'établissement</t>
  </si>
  <si>
    <t>Commentaires de l'agence</t>
  </si>
  <si>
    <t>CONSEIL</t>
  </si>
  <si>
    <t>Pour créer un deuxième paragraghe dans une cellule Excel, il faut appuyer  et maintenir la touche "ALT"  puis appuyer sur la touche "Retour"</t>
  </si>
  <si>
    <t>Nom et titre de la personne responsable :</t>
  </si>
  <si>
    <t>Approuvé par :</t>
  </si>
  <si>
    <t>Titre :</t>
  </si>
  <si>
    <t>Date de transmission  à l'agence :</t>
  </si>
  <si>
    <t>Date d'approbation :</t>
  </si>
  <si>
    <t xml:space="preserve">Date de mise à jour : </t>
  </si>
  <si>
    <t>Nom de l'installation visitée (CHSLD) :</t>
  </si>
  <si>
    <t xml:space="preserve">Moyens
(en lien avec les éléments devant faire l'objet d'amélioration) </t>
  </si>
  <si>
    <t>3.1   Attitudes et pratiques contribuant à un milieu de vie de qualité</t>
  </si>
  <si>
    <t>État d'avancement de la qualité du milieu de vie</t>
  </si>
  <si>
    <t>THÈME 3 : LES ACTIVITÉS DE LA VIE QUOTIDIENNE</t>
  </si>
  <si>
    <t>THÈME 5 : L'ACCOMPAGNEMENT DANS L'ÉTAPE DE FIN DE VIE</t>
  </si>
  <si>
    <t>3.2 Accompagnement et assistance lors des activités quotidienne (AVQ)</t>
  </si>
  <si>
    <t>3.4  Milieu animé, adapté aux capacités et aux besoins des résidents</t>
  </si>
  <si>
    <t>3.3 Information, accompagnement et assistance lors d'une activité alimentation structurée</t>
  </si>
  <si>
    <t>3.2 Accompagnement et assitance lors des activités quotidiennes (AVQ)</t>
  </si>
  <si>
    <t>Les calculs sur les nombres et les pourcentages s'effectueront de manière automatique</t>
  </si>
  <si>
    <t>Une fois l'onglet PLAN D'AMÉLIORATION complété pour chacun des suivis,  il faut enregistrer l'onglet en format PDF pour le déposer sur le site WEB de l'agence</t>
  </si>
  <si>
    <t>c) Où il est inscrit le nom de fichier, choisir le nom de fichier désiré</t>
  </si>
  <si>
    <t>ÉTAT D'AVANCEMENT</t>
  </si>
  <si>
    <t>Bas-Saint-Laurent</t>
  </si>
  <si>
    <r>
      <t>Saguenay</t>
    </r>
    <r>
      <rPr>
        <sz val="22"/>
        <color theme="1"/>
        <rFont val="Arial"/>
        <family val="2"/>
      </rPr>
      <t>–</t>
    </r>
    <r>
      <rPr>
        <sz val="22"/>
        <color theme="1"/>
        <rFont val="Cambria"/>
        <family val="1"/>
        <scheme val="major"/>
      </rPr>
      <t>Lac-Saint-Jean</t>
    </r>
  </si>
  <si>
    <r>
      <t>Gaspésie</t>
    </r>
    <r>
      <rPr>
        <sz val="22"/>
        <color theme="1"/>
        <rFont val="Arial"/>
        <family val="2"/>
      </rPr>
      <t>–</t>
    </r>
    <r>
      <rPr>
        <sz val="22"/>
        <color theme="1"/>
        <rFont val="Cambria"/>
        <family val="1"/>
        <scheme val="major"/>
      </rPr>
      <t>Îles-de-la-Madeleine</t>
    </r>
  </si>
  <si>
    <t>Nunavik</t>
  </si>
  <si>
    <t>Terres-Cries-de-la-Baie-James</t>
  </si>
  <si>
    <t>Dans la colonne Échéancier, une seule date peut être inscrite. C'est cette dernière qui apparaîtra sur la page web déposée sur votre site Internet. Toutefois, nous savons pertinemment que chaque moyen peut-être associé à un échéancier. Si l'établissement détermine plus d'un moyen (avec plusieurs échéanciers), il faut inscrire, dans la colonne Échéancier, la date finale où la recommandation sera complètement atteinte.</t>
  </si>
  <si>
    <t>3.3 Information, accompagnement et assistance lors d'une activité d'alimentation structurée</t>
  </si>
  <si>
    <t>2014-</t>
  </si>
  <si>
    <t>Centre d'hébergement Saint-Jean-Eudes Inc.</t>
  </si>
  <si>
    <t xml:space="preserve">Centre d'hébergement Saint-Jean-Eudes </t>
  </si>
  <si>
    <t>Le MSSS recommande que l’établissement prenne les moyens pour réaliser, en partenariat avec le comité de résidents, une démarche structurée d’évaluation de la satisfaction des résidents et de leurs proches, distincte de celle réalisée dans le cadre de l’agrément.</t>
  </si>
  <si>
    <t>Lyse Desmarais, directrice des soins infirmiers</t>
  </si>
  <si>
    <t>Clémence Boucher</t>
  </si>
  <si>
    <t>Directrice générale</t>
  </si>
  <si>
    <t>Le 12 mars 2015</t>
  </si>
  <si>
    <t>Mettre en place une démarche d'évaluation de la satisfaction des résidents et des résidentes concernant l'offre de services du CHSJE en collaboration avec le comité des résidents, en impliquant aussi le personnel dans l'élaboration des questions et des thèmes de discussion. L'ensemble des questions et des sujets de discussion seront soumis au comité des résidents pour approbation. Cette étape s'inscrit dans un processus d'amélioration de la qualité afin d'identifier les possibilités d'amélioration. La démarche comprend trois (3) volets: 1. Questions par thèmes (mensuellement) ex. accueil, entretien ménager, loisirs, repas; 2. par Focus group auprès des résidents et résidentes; 3. rencontres avec les familles et proches par Focus group et questionnaires. Les questionnaires seront soumis en avril et en mai, compilés à la fin de mai et les résultats déposés lors de l'assemblée générale du CHSJE le 9 juin. Par la suite la démarche se poursuit de façon continue par des petits questionnaires thématiques mensuels et des activités d'évaluation plus soutenue une (1) fois l`an.</t>
  </si>
  <si>
    <t>Jacques Fillion, Directeur général adjoint et directeur régional des programmes clientèles</t>
  </si>
  <si>
    <t>Pierre Portelance</t>
  </si>
  <si>
    <t>Agent de planification, de programmation et de recherche</t>
  </si>
  <si>
    <t>X</t>
  </si>
  <si>
    <t>Sondage sur la satisfaction de la clientèle réalisé en collaboration avec le Comité de résidents
Porte sur:
      Repas
      Relations avec le personnel
      Qualité des soins
       Activités
       Vie au quotidien
       Milieu de vie
Taux de satisfaction: 94%
Analyse des constats en cours et suivi effectué avec le Comité des résidents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</si>
</sst>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F800]dddd\,\ mmmm\ dd\,\ yyyy"/>
  </numFmts>
  <fonts count="26" x14ac:knownFonts="1">
    <font>
      <sz val="11"/>
      <color theme="1"/>
      <name val="Calibri"/>
      <family val="2"/>
      <scheme val="minor"/>
    </font>
    <font>
      <sz val="11"/>
      <color indexed="8"/>
      <name val="Calibri"/>
      <family val="2"/>
    </font>
    <font>
      <sz val="8"/>
      <name val="Calibri"/>
      <family val="2"/>
    </font>
    <font>
      <b/>
      <sz val="16"/>
      <color theme="1"/>
      <name val="Calibri"/>
      <family val="2"/>
      <scheme val="minor"/>
    </font>
    <font>
      <b/>
      <sz val="20"/>
      <color indexed="8"/>
      <name val="Cambria"/>
      <family val="1"/>
      <scheme val="major"/>
    </font>
    <font>
      <sz val="11"/>
      <color theme="1"/>
      <name val="Cambria"/>
      <family val="1"/>
      <scheme val="major"/>
    </font>
    <font>
      <b/>
      <sz val="11"/>
      <color indexed="8"/>
      <name val="Cambria"/>
      <family val="1"/>
      <scheme val="major"/>
    </font>
    <font>
      <sz val="18"/>
      <color theme="1"/>
      <name val="Cambria"/>
      <family val="1"/>
      <scheme val="major"/>
    </font>
    <font>
      <b/>
      <sz val="11"/>
      <color theme="1"/>
      <name val="Cambria"/>
      <family val="1"/>
      <scheme val="major"/>
    </font>
    <font>
      <sz val="18"/>
      <color indexed="8"/>
      <name val="Cambria"/>
      <family val="1"/>
      <scheme val="major"/>
    </font>
    <font>
      <b/>
      <sz val="24"/>
      <color indexed="8"/>
      <name val="Cambria"/>
      <family val="1"/>
      <scheme val="major"/>
    </font>
    <font>
      <b/>
      <sz val="16"/>
      <color indexed="8"/>
      <name val="Cambria"/>
      <family val="1"/>
      <scheme val="major"/>
    </font>
    <font>
      <b/>
      <sz val="18"/>
      <color indexed="8"/>
      <name val="Cambria"/>
      <family val="1"/>
      <scheme val="major"/>
    </font>
    <font>
      <sz val="16"/>
      <color indexed="8"/>
      <name val="Cambria"/>
      <family val="1"/>
      <scheme val="major"/>
    </font>
    <font>
      <sz val="16"/>
      <color theme="1"/>
      <name val="Cambria"/>
      <family val="1"/>
      <scheme val="major"/>
    </font>
    <font>
      <sz val="22"/>
      <color theme="1"/>
      <name val="Cambria"/>
      <family val="1"/>
      <scheme val="major"/>
    </font>
    <font>
      <b/>
      <sz val="28"/>
      <color indexed="8"/>
      <name val="Cambria"/>
      <family val="1"/>
      <scheme val="major"/>
    </font>
    <font>
      <sz val="20"/>
      <color indexed="8"/>
      <name val="Cambria"/>
      <family val="1"/>
      <scheme val="major"/>
    </font>
    <font>
      <b/>
      <sz val="17"/>
      <color indexed="8"/>
      <name val="Cambria"/>
      <family val="1"/>
      <scheme val="major"/>
    </font>
    <font>
      <b/>
      <sz val="22"/>
      <color indexed="8"/>
      <name val="Cambria"/>
      <family val="1"/>
      <scheme val="major"/>
    </font>
    <font>
      <sz val="14"/>
      <color indexed="8"/>
      <name val="Cambria"/>
      <family val="1"/>
      <scheme val="major"/>
    </font>
    <font>
      <b/>
      <sz val="17"/>
      <color indexed="8"/>
      <name val="Calibri"/>
      <family val="2"/>
      <scheme val="minor"/>
    </font>
    <font>
      <b/>
      <sz val="16"/>
      <color theme="1"/>
      <name val="Cambria"/>
      <family val="1"/>
      <scheme val="major"/>
    </font>
    <font>
      <sz val="18"/>
      <color theme="1"/>
      <name val="Calibri"/>
      <family val="2"/>
      <scheme val="minor"/>
    </font>
    <font>
      <sz val="22"/>
      <color theme="1"/>
      <name val="Arial"/>
      <family val="2"/>
    </font>
    <font>
      <sz val="18"/>
      <name val="Cambria"/>
      <family val="1"/>
      <scheme val="maj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39997558519241921"/>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57">
    <xf numFmtId="0" fontId="0" fillId="0" borderId="0" xfId="0"/>
    <xf numFmtId="0" fontId="3" fillId="0" borderId="0" xfId="0" applyFont="1"/>
    <xf numFmtId="0" fontId="13" fillId="0" borderId="10" xfId="0" applyFont="1" applyBorder="1" applyAlignment="1" applyProtection="1">
      <alignment horizontal="left" vertical="top" wrapText="1"/>
      <protection locked="0"/>
    </xf>
    <xf numFmtId="164" fontId="13" fillId="0" borderId="24" xfId="0" applyNumberFormat="1" applyFont="1" applyBorder="1" applyAlignment="1" applyProtection="1">
      <alignment horizontal="center" vertical="top" wrapText="1"/>
      <protection locked="0"/>
    </xf>
    <xf numFmtId="0" fontId="13" fillId="0" borderId="2" xfId="0" applyFont="1" applyBorder="1" applyAlignment="1" applyProtection="1">
      <alignment horizontal="left" vertical="top" wrapText="1"/>
      <protection locked="0"/>
    </xf>
    <xf numFmtId="0" fontId="9" fillId="0" borderId="27"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5" fillId="0" borderId="0" xfId="0" applyFont="1" applyAlignment="1" applyProtection="1">
      <alignment wrapText="1"/>
    </xf>
    <xf numFmtId="0" fontId="5" fillId="5" borderId="0" xfId="0" applyFont="1" applyFill="1" applyAlignment="1" applyProtection="1">
      <alignment wrapText="1"/>
    </xf>
    <xf numFmtId="0" fontId="13" fillId="0" borderId="0" xfId="0" applyFont="1" applyBorder="1" applyAlignment="1" applyProtection="1">
      <alignment horizontal="center" vertical="center" wrapText="1"/>
    </xf>
    <xf numFmtId="1" fontId="6" fillId="0" borderId="0" xfId="1" applyNumberFormat="1"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wrapText="1"/>
    </xf>
    <xf numFmtId="0" fontId="5" fillId="0" borderId="13" xfId="0" applyFont="1" applyBorder="1" applyAlignment="1" applyProtection="1">
      <alignment wrapText="1"/>
    </xf>
    <xf numFmtId="0" fontId="5" fillId="2" borderId="0" xfId="0" applyFont="1" applyFill="1" applyAlignment="1" applyProtection="1">
      <alignment wrapText="1"/>
    </xf>
    <xf numFmtId="0" fontId="8" fillId="0" borderId="0" xfId="0" applyFont="1" applyAlignment="1" applyProtection="1">
      <alignment wrapText="1"/>
    </xf>
    <xf numFmtId="0" fontId="13" fillId="0" borderId="32" xfId="0" applyFont="1" applyBorder="1" applyAlignment="1" applyProtection="1">
      <alignment horizontal="left" vertical="top" wrapText="1"/>
      <protection locked="0"/>
    </xf>
    <xf numFmtId="164" fontId="13" fillId="0" borderId="47" xfId="0" applyNumberFormat="1" applyFont="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5" borderId="36" xfId="0" applyFont="1" applyFill="1" applyBorder="1" applyAlignment="1" applyProtection="1">
      <alignment horizontal="left" vertical="center" wrapText="1"/>
    </xf>
    <xf numFmtId="0" fontId="13" fillId="5" borderId="31" xfId="0" applyFont="1" applyFill="1" applyBorder="1" applyAlignment="1" applyProtection="1">
      <alignment horizontal="left" vertical="center" wrapText="1"/>
    </xf>
    <xf numFmtId="0" fontId="5" fillId="0" borderId="0" xfId="0" applyFont="1" applyProtection="1"/>
    <xf numFmtId="0" fontId="8" fillId="5" borderId="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8" fillId="5" borderId="4" xfId="0" applyFont="1" applyFill="1" applyBorder="1" applyAlignment="1" applyProtection="1">
      <alignment horizontal="right" vertical="center" wrapText="1"/>
    </xf>
    <xf numFmtId="0" fontId="11" fillId="5" borderId="5"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xf>
    <xf numFmtId="0" fontId="11" fillId="5" borderId="11" xfId="0" applyFont="1" applyFill="1" applyBorder="1" applyAlignment="1" applyProtection="1">
      <alignment horizontal="center" vertical="center" wrapText="1"/>
    </xf>
    <xf numFmtId="0" fontId="6" fillId="5" borderId="35" xfId="0" applyFont="1" applyFill="1" applyBorder="1" applyAlignment="1" applyProtection="1">
      <alignment horizontal="center" vertical="center" textRotation="90"/>
    </xf>
    <xf numFmtId="0" fontId="6" fillId="5" borderId="1" xfId="0" applyFont="1" applyFill="1" applyBorder="1" applyAlignment="1" applyProtection="1">
      <alignment horizontal="center" vertical="center" textRotation="90"/>
    </xf>
    <xf numFmtId="0" fontId="11" fillId="5" borderId="6" xfId="0" applyFont="1" applyFill="1" applyBorder="1" applyAlignment="1" applyProtection="1">
      <alignment horizontal="center" vertical="center"/>
    </xf>
    <xf numFmtId="0" fontId="8" fillId="0" borderId="0" xfId="0" applyFont="1" applyProtection="1"/>
    <xf numFmtId="0" fontId="14" fillId="0" borderId="0" xfId="0" applyFont="1" applyProtection="1"/>
    <xf numFmtId="0" fontId="13" fillId="4" borderId="44" xfId="0" applyFont="1" applyFill="1" applyBorder="1" applyAlignment="1" applyProtection="1">
      <alignment horizontal="left" vertical="center"/>
    </xf>
    <xf numFmtId="0" fontId="6" fillId="4" borderId="22" xfId="0" applyFont="1" applyFill="1" applyBorder="1" applyAlignment="1" applyProtection="1">
      <alignment horizontal="center" vertical="center"/>
    </xf>
    <xf numFmtId="0" fontId="5" fillId="4" borderId="0" xfId="0" applyFont="1" applyFill="1" applyAlignment="1" applyProtection="1">
      <alignment horizontal="center" vertical="center"/>
    </xf>
    <xf numFmtId="0" fontId="5" fillId="4" borderId="0" xfId="0" applyFont="1" applyFill="1" applyProtection="1"/>
    <xf numFmtId="0" fontId="13" fillId="4" borderId="43" xfId="0" applyFont="1" applyFill="1" applyBorder="1" applyAlignment="1" applyProtection="1">
      <alignment horizontal="left" vertical="center"/>
    </xf>
    <xf numFmtId="0" fontId="6" fillId="4" borderId="23" xfId="0" applyFont="1" applyFill="1" applyBorder="1" applyAlignment="1" applyProtection="1">
      <alignment horizontal="center" vertical="center"/>
    </xf>
    <xf numFmtId="0" fontId="11" fillId="5" borderId="7" xfId="0" applyFont="1" applyFill="1" applyBorder="1" applyAlignment="1" applyProtection="1">
      <alignment horizontal="center" vertical="center" wrapText="1"/>
    </xf>
    <xf numFmtId="0" fontId="11" fillId="5" borderId="45" xfId="0" applyFont="1" applyFill="1" applyBorder="1" applyAlignment="1" applyProtection="1">
      <alignment horizontal="center" vertical="center"/>
    </xf>
    <xf numFmtId="0" fontId="11" fillId="5" borderId="45"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textRotation="90"/>
    </xf>
    <xf numFmtId="0" fontId="11" fillId="5" borderId="48" xfId="0" applyFont="1" applyFill="1" applyBorder="1" applyAlignment="1" applyProtection="1">
      <alignment horizontal="center" vertical="center"/>
    </xf>
    <xf numFmtId="0" fontId="8" fillId="5" borderId="0" xfId="0" applyFont="1" applyFill="1" applyProtection="1"/>
    <xf numFmtId="0" fontId="13" fillId="4" borderId="20" xfId="0" applyFont="1" applyFill="1" applyBorder="1" applyAlignment="1" applyProtection="1">
      <alignment horizontal="left" vertical="center"/>
    </xf>
    <xf numFmtId="0" fontId="5" fillId="4" borderId="0" xfId="0" applyFont="1" applyFill="1" applyAlignment="1" applyProtection="1">
      <alignment vertical="center"/>
    </xf>
    <xf numFmtId="0" fontId="13" fillId="4" borderId="21" xfId="0" applyFont="1" applyFill="1" applyBorder="1" applyAlignment="1" applyProtection="1">
      <alignment horizontal="left" vertical="center"/>
    </xf>
    <xf numFmtId="0" fontId="13" fillId="4" borderId="36" xfId="0" applyFont="1" applyFill="1" applyBorder="1" applyAlignment="1" applyProtection="1">
      <alignment horizontal="left" vertical="center"/>
    </xf>
    <xf numFmtId="0" fontId="5" fillId="0" borderId="0" xfId="0" applyFont="1" applyAlignment="1" applyProtection="1">
      <alignment vertical="center"/>
    </xf>
    <xf numFmtId="0" fontId="13" fillId="4" borderId="31" xfId="0" applyFont="1" applyFill="1" applyBorder="1" applyAlignment="1" applyProtection="1">
      <alignment horizontal="left" vertical="center"/>
    </xf>
    <xf numFmtId="0" fontId="13" fillId="4" borderId="32" xfId="0" applyFont="1" applyFill="1" applyBorder="1" applyAlignment="1" applyProtection="1">
      <alignment horizontal="left" vertical="center"/>
    </xf>
    <xf numFmtId="0" fontId="6" fillId="4" borderId="41"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1" fontId="6" fillId="0" borderId="0" xfId="1" applyNumberFormat="1" applyFont="1" applyBorder="1" applyAlignment="1" applyProtection="1">
      <alignment horizontal="center" vertical="center"/>
    </xf>
    <xf numFmtId="0" fontId="5" fillId="0" borderId="0" xfId="0" applyFont="1" applyBorder="1" applyAlignment="1" applyProtection="1">
      <alignment vertical="center"/>
    </xf>
    <xf numFmtId="0" fontId="5" fillId="0" borderId="46" xfId="0" applyFont="1" applyBorder="1" applyAlignment="1" applyProtection="1">
      <alignment vertical="center"/>
    </xf>
    <xf numFmtId="0" fontId="13" fillId="7" borderId="37" xfId="0" applyFont="1" applyFill="1" applyBorder="1" applyAlignment="1" applyProtection="1">
      <alignment horizontal="left" vertical="center"/>
    </xf>
    <xf numFmtId="0" fontId="13" fillId="7" borderId="38" xfId="0" applyFont="1" applyFill="1" applyBorder="1" applyAlignment="1" applyProtection="1">
      <alignment horizontal="left" vertical="center"/>
    </xf>
    <xf numFmtId="0" fontId="5" fillId="0" borderId="0" xfId="0" applyFont="1" applyBorder="1" applyProtection="1"/>
    <xf numFmtId="0" fontId="15" fillId="0" borderId="0" xfId="0" applyFont="1" applyProtection="1"/>
    <xf numFmtId="0" fontId="13" fillId="0" borderId="24" xfId="0" applyFont="1" applyBorder="1" applyAlignment="1" applyProtection="1">
      <alignment horizontal="left" vertical="top" wrapText="1"/>
      <protection hidden="1"/>
    </xf>
    <xf numFmtId="14" fontId="14" fillId="0" borderId="19" xfId="0" applyNumberFormat="1"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13" fillId="0" borderId="10" xfId="0" applyFont="1" applyBorder="1" applyAlignment="1" applyProtection="1">
      <alignment horizontal="left" vertical="top" wrapText="1"/>
      <protection hidden="1"/>
    </xf>
    <xf numFmtId="0" fontId="13" fillId="0" borderId="32" xfId="0" applyFont="1" applyBorder="1" applyAlignment="1" applyProtection="1">
      <alignment horizontal="left" vertical="top" wrapText="1"/>
      <protection hidden="1"/>
    </xf>
    <xf numFmtId="0" fontId="7" fillId="0" borderId="40" xfId="0" applyFont="1" applyBorder="1" applyAlignment="1" applyProtection="1">
      <alignment horizontal="center" vertical="center" wrapText="1"/>
      <protection hidden="1"/>
    </xf>
    <xf numFmtId="0" fontId="7" fillId="0" borderId="32" xfId="0" applyFont="1" applyBorder="1" applyAlignment="1" applyProtection="1">
      <alignment horizontal="center" vertical="center" wrapText="1"/>
      <protection hidden="1"/>
    </xf>
    <xf numFmtId="0" fontId="7" fillId="0" borderId="41" xfId="0" applyFont="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0" fontId="5" fillId="5" borderId="20" xfId="0" applyFont="1" applyFill="1" applyBorder="1" applyAlignment="1" applyProtection="1">
      <alignment horizontal="center" vertical="center" wrapText="1"/>
      <protection hidden="1"/>
    </xf>
    <xf numFmtId="0" fontId="5" fillId="5" borderId="22" xfId="0" applyFont="1" applyFill="1" applyBorder="1" applyAlignment="1" applyProtection="1">
      <alignment horizontal="center" vertical="center" wrapText="1"/>
      <protection hidden="1"/>
    </xf>
    <xf numFmtId="1" fontId="5" fillId="5" borderId="26" xfId="0" applyNumberFormat="1" applyFont="1" applyFill="1" applyBorder="1" applyAlignment="1" applyProtection="1">
      <alignment horizontal="center" vertical="center" wrapText="1"/>
      <protection hidden="1"/>
    </xf>
    <xf numFmtId="1" fontId="5" fillId="5" borderId="21" xfId="0" applyNumberFormat="1" applyFont="1" applyFill="1" applyBorder="1" applyAlignment="1" applyProtection="1">
      <alignment horizontal="center" vertical="center" wrapText="1"/>
      <protection hidden="1"/>
    </xf>
    <xf numFmtId="1" fontId="5" fillId="5" borderId="23" xfId="0" applyNumberFormat="1" applyFont="1" applyFill="1" applyBorder="1" applyAlignment="1" applyProtection="1">
      <alignment horizontal="center" vertical="center" wrapText="1"/>
      <protection hidden="1"/>
    </xf>
    <xf numFmtId="0" fontId="6" fillId="4" borderId="36" xfId="0" applyFont="1" applyFill="1" applyBorder="1" applyAlignment="1" applyProtection="1">
      <alignment horizontal="center" vertical="center"/>
      <protection hidden="1"/>
    </xf>
    <xf numFmtId="0" fontId="6" fillId="4" borderId="20" xfId="0" applyFont="1" applyFill="1" applyBorder="1" applyAlignment="1" applyProtection="1">
      <alignment horizontal="center" vertical="center"/>
      <protection hidden="1"/>
    </xf>
    <xf numFmtId="1" fontId="6" fillId="4" borderId="31" xfId="1" applyNumberFormat="1" applyFont="1" applyFill="1" applyBorder="1" applyAlignment="1" applyProtection="1">
      <alignment horizontal="center" vertical="center"/>
      <protection hidden="1"/>
    </xf>
    <xf numFmtId="1" fontId="6" fillId="4" borderId="21" xfId="1" applyNumberFormat="1" applyFont="1" applyFill="1" applyBorder="1" applyAlignment="1" applyProtection="1">
      <alignment horizontal="center" vertical="center"/>
      <protection hidden="1"/>
    </xf>
    <xf numFmtId="0" fontId="6" fillId="4" borderId="25" xfId="0" applyFont="1" applyFill="1" applyBorder="1" applyAlignment="1" applyProtection="1">
      <alignment horizontal="center" vertical="center"/>
      <protection hidden="1"/>
    </xf>
    <xf numFmtId="1" fontId="6" fillId="4" borderId="26" xfId="1" applyNumberFormat="1" applyFont="1" applyFill="1" applyBorder="1" applyAlignment="1" applyProtection="1">
      <alignment horizontal="center" vertical="center"/>
      <protection hidden="1"/>
    </xf>
    <xf numFmtId="1" fontId="6" fillId="4" borderId="40" xfId="1" applyNumberFormat="1" applyFont="1" applyFill="1" applyBorder="1" applyAlignment="1" applyProtection="1">
      <alignment horizontal="center" vertical="center"/>
      <protection hidden="1"/>
    </xf>
    <xf numFmtId="1" fontId="6" fillId="4" borderId="32" xfId="1" applyNumberFormat="1"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20" xfId="0" applyFont="1" applyFill="1" applyBorder="1" applyAlignment="1" applyProtection="1">
      <alignment horizontal="center" vertical="center"/>
      <protection hidden="1"/>
    </xf>
    <xf numFmtId="0" fontId="5" fillId="0" borderId="0" xfId="0" applyFont="1" applyAlignment="1" applyProtection="1">
      <alignment vertical="top"/>
    </xf>
    <xf numFmtId="0" fontId="14" fillId="0" borderId="3" xfId="0" applyFont="1" applyBorder="1" applyAlignment="1" applyProtection="1">
      <alignment vertical="top"/>
      <protection hidden="1"/>
    </xf>
    <xf numFmtId="0" fontId="14" fillId="0" borderId="40" xfId="0" applyFont="1" applyBorder="1" applyAlignment="1" applyProtection="1">
      <alignment vertical="top"/>
      <protection hidden="1"/>
    </xf>
    <xf numFmtId="0" fontId="11" fillId="2" borderId="42" xfId="0" applyFont="1" applyFill="1" applyBorder="1" applyAlignment="1" applyProtection="1">
      <alignment horizontal="right" vertical="center" wrapText="1"/>
    </xf>
    <xf numFmtId="0" fontId="13" fillId="0" borderId="28" xfId="0" applyFont="1" applyBorder="1" applyAlignment="1" applyProtection="1">
      <alignment horizontal="center" vertical="top" wrapText="1"/>
      <protection hidden="1"/>
    </xf>
    <xf numFmtId="0" fontId="13" fillId="0" borderId="3" xfId="0" applyFont="1" applyBorder="1" applyAlignment="1" applyProtection="1">
      <alignment horizontal="center" vertical="top" wrapText="1"/>
      <protection hidden="1"/>
    </xf>
    <xf numFmtId="0" fontId="13" fillId="0" borderId="40" xfId="0" applyFont="1" applyBorder="1" applyAlignment="1" applyProtection="1">
      <alignment horizontal="center" vertical="top" wrapText="1"/>
      <protection hidden="1"/>
    </xf>
    <xf numFmtId="14" fontId="14" fillId="0" borderId="16" xfId="0" applyNumberFormat="1"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39" xfId="0" applyFont="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textRotation="90" wrapText="1"/>
    </xf>
    <xf numFmtId="0" fontId="6" fillId="5" borderId="49" xfId="0" applyFont="1" applyFill="1" applyBorder="1" applyAlignment="1" applyProtection="1">
      <alignment horizontal="center" vertical="center" textRotation="90" wrapText="1"/>
    </xf>
    <xf numFmtId="0" fontId="6" fillId="5" borderId="11" xfId="0" applyFont="1" applyFill="1" applyBorder="1" applyAlignment="1" applyProtection="1">
      <alignment horizontal="center" vertical="center" textRotation="90" wrapText="1"/>
    </xf>
    <xf numFmtId="0" fontId="8" fillId="0" borderId="13" xfId="0" applyFont="1" applyBorder="1" applyAlignment="1" applyProtection="1">
      <alignment wrapText="1"/>
    </xf>
    <xf numFmtId="0" fontId="14" fillId="0" borderId="17" xfId="0" applyFont="1" applyBorder="1" applyAlignment="1" applyProtection="1">
      <alignment vertical="top"/>
      <protection hidden="1"/>
    </xf>
    <xf numFmtId="0" fontId="14" fillId="0" borderId="28" xfId="0" applyFont="1" applyBorder="1" applyAlignment="1" applyProtection="1">
      <alignment vertical="top"/>
      <protection hidden="1"/>
    </xf>
    <xf numFmtId="0" fontId="13" fillId="0" borderId="39" xfId="0" applyFont="1" applyBorder="1" applyAlignment="1" applyProtection="1">
      <alignment horizontal="left" vertical="top" wrapText="1"/>
      <protection locked="0"/>
    </xf>
    <xf numFmtId="0" fontId="8" fillId="5" borderId="13" xfId="0" applyFont="1" applyFill="1" applyBorder="1" applyProtection="1"/>
    <xf numFmtId="0" fontId="5" fillId="0" borderId="46" xfId="0" applyFont="1" applyBorder="1" applyProtection="1"/>
    <xf numFmtId="0" fontId="5" fillId="0" borderId="7" xfId="0" applyFont="1" applyBorder="1" applyProtection="1"/>
    <xf numFmtId="0" fontId="5" fillId="0" borderId="9" xfId="0" applyFont="1" applyBorder="1" applyProtection="1"/>
    <xf numFmtId="0" fontId="6" fillId="0" borderId="46" xfId="0" applyFont="1" applyBorder="1" applyAlignment="1" applyProtection="1">
      <alignment horizontal="center" vertical="center"/>
    </xf>
    <xf numFmtId="0" fontId="6" fillId="7" borderId="22"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5" fillId="0" borderId="0" xfId="0" applyFont="1" applyBorder="1" applyAlignment="1" applyProtection="1">
      <alignment horizontal="center" wrapText="1"/>
    </xf>
    <xf numFmtId="0" fontId="7" fillId="0" borderId="18" xfId="0" applyFont="1" applyFill="1" applyBorder="1" applyAlignment="1" applyProtection="1">
      <alignment vertical="center" wrapText="1"/>
      <protection hidden="1"/>
    </xf>
    <xf numFmtId="0" fontId="5" fillId="0" borderId="12" xfId="0" applyFont="1" applyBorder="1" applyAlignment="1" applyProtection="1">
      <alignment vertical="top"/>
    </xf>
    <xf numFmtId="0" fontId="5" fillId="0" borderId="17" xfId="0" applyFont="1" applyBorder="1" applyAlignment="1" applyProtection="1">
      <alignment vertical="top"/>
    </xf>
    <xf numFmtId="0" fontId="5" fillId="0" borderId="8" xfId="0" applyFont="1" applyBorder="1" applyAlignment="1" applyProtection="1">
      <alignment vertical="top"/>
    </xf>
    <xf numFmtId="1" fontId="6" fillId="7" borderId="26" xfId="0" applyNumberFormat="1" applyFont="1" applyFill="1" applyBorder="1" applyAlignment="1" applyProtection="1">
      <alignment horizontal="center" vertical="center"/>
      <protection hidden="1"/>
    </xf>
    <xf numFmtId="1" fontId="6" fillId="7" borderId="21" xfId="0" applyNumberFormat="1" applyFont="1" applyFill="1" applyBorder="1" applyAlignment="1" applyProtection="1">
      <alignment horizontal="center" vertical="center"/>
      <protection hidden="1"/>
    </xf>
    <xf numFmtId="0" fontId="5" fillId="0" borderId="50" xfId="0" applyFont="1" applyBorder="1" applyAlignment="1" applyProtection="1">
      <alignment wrapText="1"/>
    </xf>
    <xf numFmtId="0" fontId="13" fillId="5" borderId="37" xfId="0" applyFont="1" applyFill="1" applyBorder="1" applyAlignment="1" applyProtection="1">
      <alignment horizontal="left" vertical="center" wrapText="1"/>
    </xf>
    <xf numFmtId="0" fontId="13" fillId="5" borderId="38" xfId="0" applyFont="1" applyFill="1" applyBorder="1" applyAlignment="1" applyProtection="1">
      <alignment horizontal="left" vertical="center" wrapText="1"/>
    </xf>
    <xf numFmtId="1" fontId="5" fillId="5" borderId="40" xfId="0" applyNumberFormat="1" applyFont="1" applyFill="1" applyBorder="1" applyAlignment="1" applyProtection="1">
      <alignment horizontal="center" vertical="center" wrapText="1"/>
      <protection hidden="1"/>
    </xf>
    <xf numFmtId="1" fontId="5" fillId="5" borderId="32" xfId="0" applyNumberFormat="1" applyFont="1" applyFill="1" applyBorder="1" applyAlignment="1" applyProtection="1">
      <alignment horizontal="center" vertical="center" wrapText="1"/>
      <protection hidden="1"/>
    </xf>
    <xf numFmtId="1" fontId="5" fillId="5" borderId="41" xfId="0" applyNumberFormat="1" applyFont="1" applyFill="1" applyBorder="1" applyAlignment="1" applyProtection="1">
      <alignment horizontal="center" vertical="center" wrapText="1"/>
      <protection hidden="1"/>
    </xf>
    <xf numFmtId="0" fontId="13" fillId="5" borderId="54" xfId="0" applyFont="1" applyFill="1" applyBorder="1" applyAlignment="1" applyProtection="1">
      <alignment horizontal="left" vertical="center" wrapText="1"/>
    </xf>
    <xf numFmtId="0" fontId="13" fillId="5" borderId="53"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wrapText="1"/>
      <protection hidden="1"/>
    </xf>
    <xf numFmtId="0" fontId="5" fillId="2" borderId="22" xfId="0" applyFont="1" applyFill="1" applyBorder="1" applyAlignment="1" applyProtection="1">
      <alignment horizontal="center" vertical="center" wrapText="1"/>
      <protection hidden="1"/>
    </xf>
    <xf numFmtId="1" fontId="5" fillId="2" borderId="21" xfId="0" applyNumberFormat="1" applyFont="1" applyFill="1" applyBorder="1" applyAlignment="1" applyProtection="1">
      <alignment horizontal="center" vertical="center" wrapText="1"/>
      <protection hidden="1"/>
    </xf>
    <xf numFmtId="1" fontId="5" fillId="2" borderId="23" xfId="0" applyNumberFormat="1" applyFont="1" applyFill="1" applyBorder="1" applyAlignment="1" applyProtection="1">
      <alignment horizontal="center" vertical="center" wrapText="1"/>
      <protection hidden="1"/>
    </xf>
    <xf numFmtId="0" fontId="13" fillId="2" borderId="37" xfId="0" applyFont="1" applyFill="1" applyBorder="1" applyAlignment="1" applyProtection="1">
      <alignment horizontal="left" vertical="center" wrapText="1"/>
    </xf>
    <xf numFmtId="0" fontId="13" fillId="2" borderId="7" xfId="0" applyFont="1" applyFill="1" applyBorder="1" applyAlignment="1" applyProtection="1">
      <alignment horizontal="left" vertical="center" wrapText="1"/>
    </xf>
    <xf numFmtId="165" fontId="22" fillId="5" borderId="4" xfId="0" applyNumberFormat="1" applyFont="1" applyFill="1" applyBorder="1" applyAlignment="1" applyProtection="1">
      <alignment horizontal="right" vertical="center" wrapText="1"/>
      <protection hidden="1"/>
    </xf>
    <xf numFmtId="14" fontId="11" fillId="6" borderId="18" xfId="0" applyNumberFormat="1" applyFont="1" applyFill="1" applyBorder="1" applyAlignment="1" applyProtection="1">
      <alignment horizontal="center" vertical="center" wrapText="1"/>
      <protection locked="0"/>
    </xf>
    <xf numFmtId="165" fontId="9" fillId="0" borderId="18" xfId="0" applyNumberFormat="1" applyFont="1" applyFill="1" applyBorder="1" applyAlignment="1" applyProtection="1">
      <alignment horizontal="center" vertical="center" wrapText="1"/>
      <protection hidden="1"/>
    </xf>
    <xf numFmtId="0" fontId="0" fillId="0" borderId="0" xfId="0" applyAlignment="1">
      <alignment vertical="top"/>
    </xf>
    <xf numFmtId="0" fontId="25" fillId="0" borderId="13" xfId="0" applyFont="1" applyFill="1" applyBorder="1" applyAlignment="1" applyProtection="1">
      <alignment vertical="center" wrapText="1"/>
    </xf>
    <xf numFmtId="165" fontId="9" fillId="0" borderId="18" xfId="0" applyNumberFormat="1" applyFont="1" applyFill="1" applyBorder="1" applyAlignment="1" applyProtection="1">
      <alignment horizontal="center" vertical="center" wrapText="1"/>
    </xf>
    <xf numFmtId="0" fontId="13" fillId="0" borderId="24" xfId="0" applyFont="1" applyBorder="1" applyAlignment="1" applyProtection="1">
      <alignment horizontal="left" vertical="top" wrapText="1"/>
    </xf>
    <xf numFmtId="0" fontId="13" fillId="0" borderId="10" xfId="0" applyFont="1" applyBorder="1" applyAlignment="1" applyProtection="1">
      <alignment horizontal="left" vertical="top" wrapText="1"/>
    </xf>
    <xf numFmtId="164" fontId="13" fillId="0" borderId="47" xfId="0" applyNumberFormat="1" applyFont="1" applyBorder="1" applyAlignment="1" applyProtection="1">
      <alignment horizontal="center" vertical="top" wrapText="1"/>
    </xf>
    <xf numFmtId="165" fontId="7" fillId="0" borderId="18" xfId="0" applyNumberFormat="1"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0" xfId="0" applyAlignment="1">
      <alignment horizontal="left" vertical="justify"/>
    </xf>
    <xf numFmtId="0" fontId="16" fillId="2" borderId="12" xfId="0" applyFont="1" applyFill="1" applyBorder="1" applyAlignment="1" applyProtection="1">
      <alignment horizontal="center"/>
    </xf>
    <xf numFmtId="0" fontId="0" fillId="0" borderId="14" xfId="0" applyBorder="1" applyAlignment="1" applyProtection="1"/>
    <xf numFmtId="0" fontId="0" fillId="0" borderId="15" xfId="0" applyBorder="1" applyAlignment="1" applyProtection="1"/>
    <xf numFmtId="0" fontId="12" fillId="2" borderId="8" xfId="0" applyFont="1" applyFill="1" applyBorder="1" applyAlignment="1" applyProtection="1">
      <alignment horizontal="center"/>
    </xf>
    <xf numFmtId="0" fontId="0" fillId="0" borderId="7" xfId="0" applyBorder="1" applyAlignment="1" applyProtection="1"/>
    <xf numFmtId="0" fontId="0" fillId="0" borderId="9" xfId="0" applyBorder="1" applyAlignment="1" applyProtection="1"/>
    <xf numFmtId="0" fontId="5" fillId="0" borderId="0" xfId="0" applyFont="1" applyAlignment="1" applyProtection="1"/>
    <xf numFmtId="0" fontId="0" fillId="0" borderId="0" xfId="0" applyAlignment="1" applyProtection="1"/>
    <xf numFmtId="0" fontId="6" fillId="5" borderId="4" xfId="0" applyFont="1" applyFill="1" applyBorder="1" applyAlignment="1" applyProtection="1">
      <alignment horizontal="left" vertical="center"/>
    </xf>
    <xf numFmtId="0" fontId="0" fillId="0" borderId="13" xfId="0" applyBorder="1" applyAlignment="1" applyProtection="1"/>
    <xf numFmtId="0" fontId="6" fillId="5" borderId="4" xfId="0" applyFont="1" applyFill="1" applyBorder="1" applyAlignment="1" applyProtection="1">
      <alignment horizontal="left" vertical="center" wrapText="1"/>
    </xf>
    <xf numFmtId="0" fontId="5" fillId="5" borderId="4" xfId="0" applyFont="1" applyFill="1" applyBorder="1" applyAlignment="1" applyProtection="1">
      <alignment horizontal="right" vertical="center"/>
    </xf>
    <xf numFmtId="0" fontId="5" fillId="5" borderId="13" xfId="0" applyFont="1" applyFill="1" applyBorder="1" applyAlignment="1" applyProtection="1">
      <alignment horizontal="right" vertical="center"/>
    </xf>
    <xf numFmtId="0" fontId="7" fillId="0" borderId="13" xfId="0" applyFont="1" applyFill="1" applyBorder="1" applyAlignment="1" applyProtection="1">
      <alignment vertical="center" wrapText="1"/>
    </xf>
    <xf numFmtId="0" fontId="7" fillId="0" borderId="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xf>
    <xf numFmtId="0" fontId="0" fillId="0" borderId="18" xfId="0" applyBorder="1" applyAlignment="1" applyProtection="1"/>
    <xf numFmtId="0" fontId="6" fillId="2" borderId="4" xfId="0" applyFont="1" applyFill="1" applyBorder="1" applyAlignment="1" applyProtection="1">
      <alignment horizontal="left" vertical="center" wrapText="1"/>
    </xf>
    <xf numFmtId="0" fontId="10" fillId="2" borderId="13"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6" fillId="5" borderId="4" xfId="0" applyFont="1" applyFill="1" applyBorder="1" applyAlignment="1" applyProtection="1">
      <alignment horizontal="right" vertical="center" wrapText="1"/>
    </xf>
    <xf numFmtId="0" fontId="5" fillId="5" borderId="13" xfId="0" applyFont="1" applyFill="1" applyBorder="1" applyAlignment="1" applyProtection="1">
      <alignment horizontal="right" vertical="center" wrapText="1"/>
    </xf>
    <xf numFmtId="165" fontId="7" fillId="0" borderId="13" xfId="0" applyNumberFormat="1" applyFont="1" applyFill="1" applyBorder="1" applyAlignment="1" applyProtection="1">
      <alignment horizontal="left" vertical="center" wrapText="1"/>
      <protection locked="0"/>
    </xf>
    <xf numFmtId="165" fontId="7" fillId="0" borderId="18"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6" fillId="2"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165" fontId="5" fillId="0" borderId="13" xfId="0" applyNumberFormat="1" applyFont="1" applyFill="1" applyBorder="1" applyAlignment="1" applyProtection="1">
      <alignment horizontal="left" vertical="center" wrapText="1"/>
      <protection locked="0"/>
    </xf>
    <xf numFmtId="165" fontId="5" fillId="0" borderId="18" xfId="0" applyNumberFormat="1" applyFont="1" applyFill="1" applyBorder="1" applyAlignment="1" applyProtection="1">
      <alignment horizontal="left" vertical="center" wrapText="1"/>
      <protection locked="0"/>
    </xf>
    <xf numFmtId="0" fontId="11" fillId="5" borderId="4" xfId="0" applyFont="1" applyFill="1" applyBorder="1" applyAlignment="1" applyProtection="1">
      <alignment horizontal="center" vertical="center"/>
    </xf>
    <xf numFmtId="0" fontId="0" fillId="0" borderId="35" xfId="0" applyBorder="1" applyAlignment="1" applyProtection="1"/>
    <xf numFmtId="0" fontId="6" fillId="2" borderId="4" xfId="0" applyFont="1" applyFill="1" applyBorder="1" applyAlignment="1" applyProtection="1">
      <alignment horizontal="left" vertical="center"/>
    </xf>
    <xf numFmtId="0" fontId="6" fillId="5" borderId="4"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5" fillId="2" borderId="8" xfId="0" applyFont="1" applyFill="1" applyBorder="1" applyAlignment="1" applyProtection="1"/>
    <xf numFmtId="0" fontId="0" fillId="2" borderId="7" xfId="0" applyFill="1" applyBorder="1" applyAlignment="1" applyProtection="1"/>
    <xf numFmtId="0" fontId="0" fillId="2" borderId="9" xfId="0" applyFill="1" applyBorder="1" applyAlignment="1" applyProtection="1"/>
    <xf numFmtId="0" fontId="12" fillId="2" borderId="4" xfId="0" applyFont="1" applyFill="1" applyBorder="1" applyAlignment="1" applyProtection="1">
      <alignment horizontal="center" vertical="center"/>
    </xf>
    <xf numFmtId="0" fontId="7" fillId="0" borderId="13" xfId="0" applyFont="1" applyBorder="1" applyAlignment="1" applyProtection="1">
      <alignment vertical="center" wrapText="1"/>
      <protection hidden="1"/>
    </xf>
    <xf numFmtId="0" fontId="7" fillId="0" borderId="18" xfId="0" applyFont="1" applyBorder="1" applyAlignment="1" applyProtection="1">
      <alignment vertical="center" wrapText="1"/>
      <protection hidden="1"/>
    </xf>
    <xf numFmtId="0" fontId="18" fillId="3" borderId="4"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0" fillId="0" borderId="8" xfId="0" applyBorder="1" applyAlignment="1" applyProtection="1"/>
    <xf numFmtId="0" fontId="17" fillId="4" borderId="1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xf>
    <xf numFmtId="0" fontId="17" fillId="4" borderId="14"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8"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9" fillId="7" borderId="12" xfId="0" applyFont="1" applyFill="1" applyBorder="1" applyAlignment="1" applyProtection="1">
      <alignment horizontal="center" vertical="center"/>
    </xf>
    <xf numFmtId="0" fontId="0" fillId="0" borderId="34" xfId="0" applyBorder="1" applyAlignment="1" applyProtection="1"/>
    <xf numFmtId="0" fontId="0" fillId="0" borderId="17" xfId="0" applyBorder="1" applyAlignment="1" applyProtection="1"/>
    <xf numFmtId="0" fontId="0" fillId="0" borderId="0" xfId="0" applyBorder="1" applyAlignment="1" applyProtection="1"/>
    <xf numFmtId="0" fontId="0" fillId="0" borderId="33" xfId="0" applyBorder="1" applyAlignment="1" applyProtection="1"/>
    <xf numFmtId="0" fontId="12" fillId="2" borderId="12" xfId="0" applyFont="1" applyFill="1" applyBorder="1" applyAlignment="1" applyProtection="1">
      <alignment horizontal="center" vertical="center" wrapText="1"/>
    </xf>
    <xf numFmtId="0" fontId="0" fillId="0" borderId="14" xfId="0" applyBorder="1" applyAlignment="1" applyProtection="1">
      <alignment wrapText="1"/>
    </xf>
    <xf numFmtId="0" fontId="0" fillId="0" borderId="15" xfId="0" applyBorder="1" applyAlignment="1" applyProtection="1">
      <alignment wrapText="1"/>
    </xf>
    <xf numFmtId="0" fontId="11" fillId="5" borderId="4" xfId="0" applyFont="1" applyFill="1" applyBorder="1" applyAlignment="1" applyProtection="1">
      <alignment horizontal="center" vertical="center" wrapText="1"/>
    </xf>
    <xf numFmtId="0" fontId="0" fillId="0" borderId="35" xfId="0" applyBorder="1" applyAlignment="1" applyProtection="1">
      <alignment wrapText="1"/>
    </xf>
    <xf numFmtId="0" fontId="13" fillId="5" borderId="12" xfId="0" applyFont="1" applyFill="1" applyBorder="1" applyAlignment="1" applyProtection="1">
      <alignment horizontal="left" vertical="center" wrapText="1"/>
    </xf>
    <xf numFmtId="0" fontId="0" fillId="0" borderId="8" xfId="0" applyBorder="1" applyAlignment="1" applyProtection="1">
      <alignment wrapText="1"/>
    </xf>
    <xf numFmtId="0" fontId="0" fillId="0" borderId="9" xfId="0" applyBorder="1" applyAlignment="1" applyProtection="1">
      <alignment wrapText="1"/>
    </xf>
    <xf numFmtId="0" fontId="0" fillId="0" borderId="13" xfId="0" applyBorder="1" applyAlignment="1" applyProtection="1">
      <alignment wrapText="1"/>
    </xf>
    <xf numFmtId="0" fontId="0" fillId="0" borderId="18" xfId="0" applyBorder="1" applyAlignment="1" applyProtection="1">
      <alignment wrapText="1"/>
    </xf>
    <xf numFmtId="0" fontId="16" fillId="2" borderId="12" xfId="0" applyFont="1" applyFill="1" applyBorder="1" applyAlignment="1" applyProtection="1">
      <alignment horizontal="center" wrapText="1"/>
    </xf>
    <xf numFmtId="0" fontId="12" fillId="2" borderId="8" xfId="0" applyFont="1" applyFill="1" applyBorder="1" applyAlignment="1" applyProtection="1">
      <alignment horizontal="center" wrapText="1"/>
    </xf>
    <xf numFmtId="0" fontId="0" fillId="0" borderId="7" xfId="0" applyBorder="1" applyAlignment="1" applyProtection="1">
      <alignment wrapText="1"/>
    </xf>
    <xf numFmtId="14" fontId="14" fillId="0" borderId="30" xfId="0" applyNumberFormat="1" applyFont="1" applyFill="1" applyBorder="1" applyAlignment="1" applyProtection="1">
      <alignment horizontal="center" vertical="center" wrapText="1"/>
      <protection hidden="1"/>
    </xf>
    <xf numFmtId="14" fontId="14" fillId="0" borderId="41" xfId="0" applyNumberFormat="1" applyFont="1" applyFill="1" applyBorder="1" applyAlignment="1" applyProtection="1">
      <alignment horizontal="center" vertical="center" wrapText="1"/>
      <protection hidden="1"/>
    </xf>
    <xf numFmtId="0" fontId="6" fillId="2" borderId="28"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165" fontId="7" fillId="0" borderId="13" xfId="0" applyNumberFormat="1" applyFont="1" applyFill="1" applyBorder="1" applyAlignment="1" applyProtection="1">
      <alignment horizontal="center" vertical="center" wrapText="1"/>
      <protection hidden="1"/>
    </xf>
    <xf numFmtId="165" fontId="23" fillId="0" borderId="13" xfId="0" applyNumberFormat="1" applyFont="1" applyFill="1" applyBorder="1" applyAlignment="1">
      <alignment horizontal="center" vertical="center" wrapText="1"/>
    </xf>
    <xf numFmtId="165" fontId="23" fillId="0" borderId="18" xfId="0" applyNumberFormat="1" applyFont="1" applyFill="1" applyBorder="1" applyAlignment="1">
      <alignment horizontal="center" vertical="center" wrapText="1"/>
    </xf>
    <xf numFmtId="0" fontId="11" fillId="5" borderId="12" xfId="0" applyFont="1" applyFill="1" applyBorder="1" applyAlignment="1" applyProtection="1">
      <alignment horizontal="left" vertical="center" wrapText="1"/>
    </xf>
    <xf numFmtId="0" fontId="0" fillId="0" borderId="14" xfId="0" applyBorder="1" applyAlignment="1">
      <alignment wrapText="1"/>
    </xf>
    <xf numFmtId="0" fontId="0" fillId="0" borderId="15" xfId="0" applyBorder="1" applyAlignment="1">
      <alignment wrapText="1"/>
    </xf>
    <xf numFmtId="0" fontId="11" fillId="5" borderId="52" xfId="0" applyFont="1" applyFill="1" applyBorder="1" applyAlignment="1" applyProtection="1">
      <alignment horizontal="left" vertical="center" wrapText="1"/>
    </xf>
    <xf numFmtId="0" fontId="0" fillId="0" borderId="50" xfId="0" applyBorder="1" applyAlignment="1"/>
    <xf numFmtId="0" fontId="0" fillId="0" borderId="51" xfId="0" applyBorder="1" applyAlignment="1"/>
    <xf numFmtId="0" fontId="0" fillId="0" borderId="56" xfId="0" applyBorder="1" applyAlignment="1"/>
    <xf numFmtId="0" fontId="11" fillId="5" borderId="53" xfId="0" applyFont="1" applyFill="1" applyBorder="1" applyAlignment="1" applyProtection="1">
      <alignment horizontal="left" vertical="center" wrapText="1"/>
    </xf>
    <xf numFmtId="0" fontId="0" fillId="0" borderId="38" xfId="0" applyBorder="1" applyAlignment="1">
      <alignment horizontal="left" vertical="center" wrapText="1"/>
    </xf>
    <xf numFmtId="0" fontId="4" fillId="2" borderId="17"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46"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9" xfId="0" applyBorder="1" applyAlignment="1">
      <alignment wrapText="1"/>
    </xf>
    <xf numFmtId="0" fontId="20" fillId="5" borderId="12"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9" fillId="2" borderId="12" xfId="0" applyFont="1" applyFill="1" applyBorder="1" applyAlignment="1" applyProtection="1">
      <alignment horizontal="left" vertical="center" wrapText="1"/>
    </xf>
    <xf numFmtId="0" fontId="0" fillId="0" borderId="34" xfId="0" applyBorder="1" applyAlignment="1" applyProtection="1">
      <alignment wrapText="1"/>
    </xf>
    <xf numFmtId="0" fontId="0" fillId="0" borderId="55" xfId="0" applyBorder="1" applyAlignment="1" applyProtection="1">
      <alignment wrapText="1"/>
    </xf>
  </cellXfs>
  <cellStyles count="2">
    <cellStyle name="Normal" xfId="0" builtinId="0"/>
    <cellStyle name="Pourcentage" xfId="1" builtinId="5"/>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64" workbookViewId="0">
      <selection activeCell="C21" sqref="C21:H21"/>
    </sheetView>
  </sheetViews>
  <sheetFormatPr baseColWidth="10" defaultRowHeight="15" x14ac:dyDescent="0.25"/>
  <cols>
    <col min="1" max="1" width="3.85546875" customWidth="1"/>
  </cols>
  <sheetData>
    <row r="1" spans="1:2" ht="21" x14ac:dyDescent="0.35">
      <c r="A1" s="1" t="s">
        <v>57</v>
      </c>
    </row>
    <row r="3" spans="1:2" x14ac:dyDescent="0.25">
      <c r="A3" t="s">
        <v>41</v>
      </c>
    </row>
    <row r="5" spans="1:2" x14ac:dyDescent="0.25">
      <c r="A5" t="s">
        <v>42</v>
      </c>
      <c r="B5" t="s">
        <v>52</v>
      </c>
    </row>
    <row r="6" spans="1:2" x14ac:dyDescent="0.25">
      <c r="B6" t="str">
        <f>"- Nom et titre de la personne responsable"</f>
        <v>- Nom et titre de la personne responsable</v>
      </c>
    </row>
    <row r="7" spans="1:2" x14ac:dyDescent="0.25">
      <c r="B7" t="str">
        <f>"- Approuvé par "</f>
        <v xml:space="preserve">- Approuvé par </v>
      </c>
    </row>
    <row r="8" spans="1:2" x14ac:dyDescent="0.25">
      <c r="B8" t="str">
        <f>"- Titre "</f>
        <v xml:space="preserve">- Titre </v>
      </c>
    </row>
    <row r="9" spans="1:2" x14ac:dyDescent="0.25">
      <c r="B9" t="str">
        <f>"- Date de transmission à l'agence"</f>
        <v>- Date de transmission à l'agence</v>
      </c>
    </row>
    <row r="12" spans="1:2" x14ac:dyDescent="0.25">
      <c r="A12" t="s">
        <v>43</v>
      </c>
      <c r="B12" t="s">
        <v>53</v>
      </c>
    </row>
    <row r="13" spans="1:2" x14ac:dyDescent="0.25">
      <c r="B13" t="str">
        <f>"- Nom et titre de la personne responsable"</f>
        <v>- Nom et titre de la personne responsable</v>
      </c>
    </row>
    <row r="14" spans="1:2" x14ac:dyDescent="0.25">
      <c r="B14" t="str">
        <f>"- Approuvé par "</f>
        <v xml:space="preserve">- Approuvé par </v>
      </c>
    </row>
    <row r="15" spans="1:2" x14ac:dyDescent="0.25">
      <c r="B15" t="str">
        <f>"- Titre "</f>
        <v xml:space="preserve">- Titre </v>
      </c>
    </row>
    <row r="16" spans="1:2" x14ac:dyDescent="0.25">
      <c r="B16" t="str">
        <f>"- Date de mise à jour"</f>
        <v>- Date de mise à jour</v>
      </c>
    </row>
    <row r="17" spans="1:8" x14ac:dyDescent="0.25">
      <c r="B17" t="str">
        <f>"- Date d'approbation"</f>
        <v>- Date d'approbation</v>
      </c>
    </row>
    <row r="19" spans="1:8" x14ac:dyDescent="0.25">
      <c r="A19" t="s">
        <v>54</v>
      </c>
      <c r="B19" t="s">
        <v>55</v>
      </c>
    </row>
    <row r="20" spans="1:8" x14ac:dyDescent="0.25">
      <c r="B20" t="str">
        <f>"- Moyens "</f>
        <v xml:space="preserve">- Moyens </v>
      </c>
    </row>
    <row r="21" spans="1:8" ht="98.25" customHeight="1" x14ac:dyDescent="0.25">
      <c r="B21" s="140" t="str">
        <f>"- Échéancier"</f>
        <v>- Échéancier</v>
      </c>
      <c r="C21" s="148" t="s">
        <v>88</v>
      </c>
      <c r="D21" s="148"/>
      <c r="E21" s="148"/>
      <c r="F21" s="148"/>
      <c r="G21" s="148"/>
      <c r="H21" s="148"/>
    </row>
    <row r="22" spans="1:8" x14ac:dyDescent="0.25">
      <c r="B22" t="str">
        <f>"- Commentaires"</f>
        <v>- Commentaires</v>
      </c>
    </row>
    <row r="23" spans="1:8" x14ac:dyDescent="0.25">
      <c r="B23" t="str">
        <f>"- Date de suivi : inscrire sous le format AAAA-MM-JJ"</f>
        <v>- Date de suivi : inscrire sous le format AAAA-MM-JJ</v>
      </c>
    </row>
    <row r="24" spans="1:8" x14ac:dyDescent="0.25">
      <c r="B24" t="str">
        <f>"- État d'avancement; Non débuté, En cours et Réalisé: inscrire un X sinon message d'erreur. Un seul X par ligne est autorisé sinon message d'erreur"</f>
        <v>- État d'avancement; Non débuté, En cours et Réalisé: inscrire un X sinon message d'erreur. Un seul X par ligne est autorisé sinon message d'erreur</v>
      </c>
    </row>
    <row r="26" spans="1:8" x14ac:dyDescent="0.25">
      <c r="A26" t="s">
        <v>56</v>
      </c>
      <c r="B26" t="s">
        <v>79</v>
      </c>
    </row>
    <row r="29" spans="1:8" x14ac:dyDescent="0.25">
      <c r="A29" t="s">
        <v>44</v>
      </c>
    </row>
    <row r="31" spans="1:8" x14ac:dyDescent="0.25">
      <c r="A31" t="s">
        <v>42</v>
      </c>
      <c r="B31" t="s">
        <v>45</v>
      </c>
    </row>
    <row r="33" spans="1:2" x14ac:dyDescent="0.25">
      <c r="A33" t="s">
        <v>43</v>
      </c>
      <c r="B33" t="s">
        <v>80</v>
      </c>
    </row>
    <row r="34" spans="1:2" x14ac:dyDescent="0.25">
      <c r="B34" t="s">
        <v>46</v>
      </c>
    </row>
    <row r="35" spans="1:2" x14ac:dyDescent="0.25">
      <c r="B35" t="s">
        <v>47</v>
      </c>
    </row>
    <row r="36" spans="1:2" x14ac:dyDescent="0.25">
      <c r="B36" t="s">
        <v>48</v>
      </c>
    </row>
    <row r="37" spans="1:2" x14ac:dyDescent="0.25">
      <c r="B37" t="s">
        <v>81</v>
      </c>
    </row>
    <row r="38" spans="1:2" x14ac:dyDescent="0.25">
      <c r="B38" t="s">
        <v>49</v>
      </c>
    </row>
    <row r="39" spans="1:2" x14ac:dyDescent="0.25">
      <c r="B39" t="s">
        <v>50</v>
      </c>
    </row>
    <row r="40" spans="1:2" x14ac:dyDescent="0.25">
      <c r="B40" t="s">
        <v>51</v>
      </c>
    </row>
    <row r="43" spans="1:2" x14ac:dyDescent="0.25">
      <c r="A43" t="s">
        <v>61</v>
      </c>
    </row>
    <row r="45" spans="1:2" x14ac:dyDescent="0.25">
      <c r="B45" t="s">
        <v>62</v>
      </c>
    </row>
  </sheetData>
  <mergeCells count="1">
    <mergeCell ref="C21:H21"/>
  </mergeCells>
  <phoneticPr fontId="2" type="noConversion"/>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8"/>
  <sheetViews>
    <sheetView showGridLines="0" tabSelected="1" zoomScale="70" zoomScaleNormal="70" zoomScaleSheetLayoutView="55" zoomScalePageLayoutView="14" workbookViewId="0">
      <selection activeCell="I21" sqref="I21"/>
    </sheetView>
  </sheetViews>
  <sheetFormatPr baseColWidth="10" defaultColWidth="0" defaultRowHeight="14.25" zeroHeight="1" x14ac:dyDescent="0.2"/>
  <cols>
    <col min="1" max="1" width="5" style="90" customWidth="1"/>
    <col min="2" max="2" width="37.140625" style="23" customWidth="1"/>
    <col min="3" max="3" width="124.85546875" style="23" customWidth="1"/>
    <col min="4" max="4" width="17.85546875" style="23" customWidth="1"/>
    <col min="5" max="5" width="42.7109375" style="23" customWidth="1"/>
    <col min="6" max="7" width="5.42578125" style="23" customWidth="1"/>
    <col min="8" max="8" width="6.28515625" style="23" customWidth="1"/>
    <col min="9" max="9" width="75.7109375" style="23" customWidth="1"/>
    <col min="10" max="10" width="0.5703125" style="23" customWidth="1"/>
    <col min="11" max="13" width="11.5703125" style="23" hidden="1" customWidth="1"/>
    <col min="14" max="14" width="11.42578125" style="23" hidden="1" customWidth="1"/>
    <col min="15" max="26" width="11.5703125" style="23" hidden="1" customWidth="1"/>
    <col min="27" max="27" width="11.42578125" style="23" hidden="1" customWidth="1"/>
    <col min="28" max="16384" width="11.5703125" style="23" hidden="1"/>
  </cols>
  <sheetData>
    <row r="1" spans="1:10" ht="34.5" x14ac:dyDescent="0.45">
      <c r="A1" s="149" t="s">
        <v>0</v>
      </c>
      <c r="B1" s="150"/>
      <c r="C1" s="150"/>
      <c r="D1" s="150"/>
      <c r="E1" s="150"/>
      <c r="F1" s="150"/>
      <c r="G1" s="150"/>
      <c r="H1" s="150"/>
      <c r="I1" s="151"/>
    </row>
    <row r="2" spans="1:10" ht="23.25" thickBot="1" x14ac:dyDescent="0.35">
      <c r="A2" s="152" t="s">
        <v>58</v>
      </c>
      <c r="B2" s="153"/>
      <c r="C2" s="153"/>
      <c r="D2" s="153"/>
      <c r="E2" s="153"/>
      <c r="F2" s="153"/>
      <c r="G2" s="153"/>
      <c r="H2" s="153"/>
      <c r="I2" s="154"/>
    </row>
    <row r="3" spans="1:10" ht="15.75" thickBot="1" x14ac:dyDescent="0.3">
      <c r="A3" s="155"/>
      <c r="B3" s="156"/>
      <c r="C3" s="156"/>
      <c r="D3" s="156"/>
    </row>
    <row r="4" spans="1:10" ht="31.5" customHeight="1" thickBot="1" x14ac:dyDescent="0.3">
      <c r="A4" s="157" t="s">
        <v>1</v>
      </c>
      <c r="B4" s="158"/>
      <c r="C4" s="141" t="s">
        <v>91</v>
      </c>
      <c r="D4" s="24" t="s">
        <v>15</v>
      </c>
      <c r="E4" s="163" t="s">
        <v>27</v>
      </c>
      <c r="F4" s="164"/>
      <c r="G4" s="164"/>
      <c r="H4" s="164"/>
      <c r="I4" s="165"/>
    </row>
    <row r="5" spans="1:10" ht="27.75" customHeight="1" thickBot="1" x14ac:dyDescent="0.3">
      <c r="A5" s="159" t="s">
        <v>69</v>
      </c>
      <c r="B5" s="158"/>
      <c r="C5" s="162" t="s">
        <v>92</v>
      </c>
      <c r="D5" s="162"/>
      <c r="E5" s="162"/>
      <c r="F5" s="160" t="s">
        <v>3</v>
      </c>
      <c r="G5" s="161"/>
      <c r="H5" s="161"/>
      <c r="I5" s="142">
        <v>42032</v>
      </c>
      <c r="J5" s="23" t="s">
        <v>90</v>
      </c>
    </row>
    <row r="6" spans="1:10" ht="30.75" thickBot="1" x14ac:dyDescent="0.3">
      <c r="A6" s="166" t="s">
        <v>8</v>
      </c>
      <c r="B6" s="158"/>
      <c r="C6" s="167"/>
      <c r="D6" s="166" t="s">
        <v>40</v>
      </c>
      <c r="E6" s="169"/>
      <c r="F6" s="169"/>
      <c r="G6" s="169"/>
      <c r="H6" s="169"/>
      <c r="I6" s="170"/>
    </row>
    <row r="7" spans="1:10" ht="54.75" customHeight="1" thickBot="1" x14ac:dyDescent="0.3">
      <c r="A7" s="168" t="s">
        <v>63</v>
      </c>
      <c r="B7" s="158"/>
      <c r="C7" s="147" t="s">
        <v>94</v>
      </c>
      <c r="D7" s="168" t="s">
        <v>63</v>
      </c>
      <c r="E7" s="177"/>
      <c r="F7" s="178" t="s">
        <v>99</v>
      </c>
      <c r="G7" s="178"/>
      <c r="H7" s="178"/>
      <c r="I7" s="179"/>
    </row>
    <row r="8" spans="1:10" ht="38.25" customHeight="1" thickBot="1" x14ac:dyDescent="0.3">
      <c r="A8" s="186" t="s">
        <v>64</v>
      </c>
      <c r="B8" s="158"/>
      <c r="C8" s="147" t="s">
        <v>95</v>
      </c>
      <c r="D8" s="168" t="s">
        <v>64</v>
      </c>
      <c r="E8" s="177"/>
      <c r="F8" s="178" t="s">
        <v>100</v>
      </c>
      <c r="G8" s="178"/>
      <c r="H8" s="178"/>
      <c r="I8" s="179"/>
    </row>
    <row r="9" spans="1:10" ht="35.25" customHeight="1" thickBot="1" x14ac:dyDescent="0.3">
      <c r="A9" s="186" t="s">
        <v>65</v>
      </c>
      <c r="B9" s="158"/>
      <c r="C9" s="147" t="s">
        <v>96</v>
      </c>
      <c r="D9" s="168" t="s">
        <v>65</v>
      </c>
      <c r="E9" s="177"/>
      <c r="F9" s="178" t="s">
        <v>101</v>
      </c>
      <c r="G9" s="180"/>
      <c r="H9" s="180"/>
      <c r="I9" s="181"/>
    </row>
    <row r="10" spans="1:10" ht="33.75" customHeight="1" thickBot="1" x14ac:dyDescent="0.3">
      <c r="A10" s="168" t="s">
        <v>66</v>
      </c>
      <c r="B10" s="158"/>
      <c r="C10" s="146" t="s">
        <v>97</v>
      </c>
      <c r="D10" s="168" t="s">
        <v>67</v>
      </c>
      <c r="E10" s="177"/>
      <c r="F10" s="173">
        <v>42083</v>
      </c>
      <c r="G10" s="182"/>
      <c r="H10" s="182"/>
      <c r="I10" s="183"/>
    </row>
    <row r="11" spans="1:10" ht="27.75" customHeight="1" thickBot="1" x14ac:dyDescent="0.25">
      <c r="A11" s="118"/>
      <c r="B11" s="25"/>
      <c r="C11" s="25"/>
      <c r="D11" s="168" t="s">
        <v>68</v>
      </c>
      <c r="E11" s="177"/>
      <c r="F11" s="173">
        <v>42404</v>
      </c>
      <c r="G11" s="173"/>
      <c r="H11" s="173"/>
      <c r="I11" s="174"/>
    </row>
    <row r="12" spans="1:10" x14ac:dyDescent="0.2">
      <c r="A12" s="119"/>
      <c r="F12" s="62"/>
      <c r="G12" s="62"/>
      <c r="H12" s="62"/>
      <c r="I12" s="110"/>
    </row>
    <row r="13" spans="1:10" x14ac:dyDescent="0.2">
      <c r="A13" s="119"/>
      <c r="F13" s="62"/>
      <c r="G13" s="62"/>
      <c r="H13" s="62"/>
      <c r="I13" s="110"/>
    </row>
    <row r="14" spans="1:10" ht="15" thickBot="1" x14ac:dyDescent="0.25">
      <c r="A14" s="120"/>
      <c r="F14" s="111"/>
      <c r="G14" s="111"/>
      <c r="H14" s="111"/>
      <c r="I14" s="112"/>
    </row>
    <row r="15" spans="1:10" ht="30.75" customHeight="1" thickBot="1" x14ac:dyDescent="0.3">
      <c r="A15" s="157" t="s">
        <v>1</v>
      </c>
      <c r="B15" s="158"/>
      <c r="C15" s="117" t="str">
        <f>IF(C4="","",C4)</f>
        <v>Centre d'hébergement Saint-Jean-Eudes Inc.</v>
      </c>
      <c r="D15" s="26" t="s">
        <v>15</v>
      </c>
      <c r="E15" s="175" t="str">
        <f>IF(E4="","",E4)</f>
        <v>Capitale-Nationale</v>
      </c>
      <c r="F15" s="175"/>
      <c r="G15" s="175"/>
      <c r="H15" s="175"/>
      <c r="I15" s="176"/>
    </row>
    <row r="16" spans="1:10" ht="33" customHeight="1" thickBot="1" x14ac:dyDescent="0.3">
      <c r="A16" s="157" t="s">
        <v>2</v>
      </c>
      <c r="B16" s="158"/>
      <c r="C16" s="195" t="str">
        <f>IF(C5="","",C5)</f>
        <v xml:space="preserve">Centre d'hébergement Saint-Jean-Eudes </v>
      </c>
      <c r="D16" s="195"/>
      <c r="E16" s="196"/>
      <c r="F16" s="160" t="s">
        <v>3</v>
      </c>
      <c r="G16" s="161"/>
      <c r="H16" s="161"/>
      <c r="I16" s="139">
        <f>IF($I$5="","",$I$5)</f>
        <v>42032</v>
      </c>
    </row>
    <row r="17" spans="1:10" ht="30.75" thickBot="1" x14ac:dyDescent="0.3">
      <c r="A17" s="190" t="s">
        <v>12</v>
      </c>
      <c r="B17" s="150"/>
      <c r="C17" s="150"/>
      <c r="D17" s="150"/>
      <c r="E17" s="151"/>
      <c r="F17" s="187" t="s">
        <v>82</v>
      </c>
      <c r="G17" s="188"/>
      <c r="H17" s="188"/>
      <c r="I17" s="189"/>
    </row>
    <row r="18" spans="1:10" ht="21" thickBot="1" x14ac:dyDescent="0.3">
      <c r="A18" s="191"/>
      <c r="B18" s="192"/>
      <c r="C18" s="192"/>
      <c r="D18" s="192"/>
      <c r="E18" s="193"/>
      <c r="F18" s="171" t="s">
        <v>14</v>
      </c>
      <c r="G18" s="172"/>
      <c r="H18" s="172"/>
      <c r="I18" s="138">
        <v>42404</v>
      </c>
    </row>
    <row r="19" spans="1:10" ht="30" customHeight="1" thickBot="1" x14ac:dyDescent="0.3">
      <c r="A19" s="194" t="s">
        <v>6</v>
      </c>
      <c r="B19" s="158"/>
      <c r="C19" s="158"/>
      <c r="D19" s="158"/>
      <c r="E19" s="158"/>
      <c r="F19" s="158"/>
      <c r="G19" s="158"/>
      <c r="H19" s="158"/>
      <c r="I19" s="167"/>
    </row>
    <row r="20" spans="1:10" s="33" customFormat="1" ht="72.75" thickBot="1" x14ac:dyDescent="0.3">
      <c r="A20" s="184" t="s">
        <v>4</v>
      </c>
      <c r="B20" s="185"/>
      <c r="C20" s="27" t="s">
        <v>70</v>
      </c>
      <c r="D20" s="28" t="s">
        <v>5</v>
      </c>
      <c r="E20" s="29" t="s">
        <v>59</v>
      </c>
      <c r="F20" s="30" t="s">
        <v>11</v>
      </c>
      <c r="G20" s="31" t="s">
        <v>9</v>
      </c>
      <c r="H20" s="31" t="s">
        <v>10</v>
      </c>
      <c r="I20" s="32" t="s">
        <v>60</v>
      </c>
    </row>
    <row r="21" spans="1:10" s="34" customFormat="1" ht="273.75" customHeight="1" thickBot="1" x14ac:dyDescent="0.35">
      <c r="A21" s="107">
        <f>IF(B21="","",1)</f>
        <v>1</v>
      </c>
      <c r="B21" s="143" t="s">
        <v>93</v>
      </c>
      <c r="C21" s="20" t="s">
        <v>98</v>
      </c>
      <c r="D21" s="3">
        <v>42164</v>
      </c>
      <c r="E21" s="108"/>
      <c r="F21" s="5"/>
      <c r="G21" s="6"/>
      <c r="H21" s="6" t="s">
        <v>102</v>
      </c>
      <c r="I21" s="108" t="s">
        <v>103</v>
      </c>
    </row>
    <row r="22" spans="1:10" s="34" customFormat="1" ht="20.25" hidden="1" x14ac:dyDescent="0.3">
      <c r="A22" s="91" t="str">
        <f>IF(B22="","",(MAX(A21)+1))</f>
        <v/>
      </c>
      <c r="B22" s="144"/>
      <c r="C22" s="2"/>
      <c r="D22" s="3"/>
      <c r="E22" s="4"/>
      <c r="F22" s="7"/>
      <c r="G22" s="6"/>
      <c r="H22" s="6"/>
      <c r="I22" s="4"/>
    </row>
    <row r="23" spans="1:10" s="34" customFormat="1" ht="20.25" hidden="1" x14ac:dyDescent="0.3">
      <c r="A23" s="91" t="str">
        <f>IF(B23="","",(MAX(A$21:A22)+1))</f>
        <v/>
      </c>
      <c r="B23" s="144"/>
      <c r="C23" s="2"/>
      <c r="D23" s="3"/>
      <c r="E23" s="4"/>
      <c r="F23" s="7"/>
      <c r="G23" s="6"/>
      <c r="H23" s="6"/>
      <c r="I23" s="4"/>
    </row>
    <row r="24" spans="1:10" s="34" customFormat="1" ht="20.25" hidden="1" x14ac:dyDescent="0.3">
      <c r="A24" s="91" t="str">
        <f>IF(B24="","",(MAX(A$21:A23)+1))</f>
        <v/>
      </c>
      <c r="B24" s="144"/>
      <c r="C24" s="2"/>
      <c r="D24" s="3"/>
      <c r="E24" s="4"/>
      <c r="F24" s="7"/>
      <c r="G24" s="6"/>
      <c r="H24" s="6"/>
      <c r="I24" s="4"/>
    </row>
    <row r="25" spans="1:10" s="34" customFormat="1" ht="20.25" hidden="1" x14ac:dyDescent="0.3">
      <c r="A25" s="91" t="str">
        <f>IF(B25="","",(MAX(A$21:A24)+1))</f>
        <v/>
      </c>
      <c r="B25" s="144"/>
      <c r="C25" s="2"/>
      <c r="D25" s="3"/>
      <c r="E25" s="4"/>
      <c r="F25" s="7"/>
      <c r="G25" s="6"/>
      <c r="H25" s="6"/>
      <c r="I25" s="4"/>
    </row>
    <row r="26" spans="1:10" s="34" customFormat="1" ht="20.25" hidden="1" x14ac:dyDescent="0.3">
      <c r="A26" s="91" t="str">
        <f>IF(B26="","",(MAX(A$21:A25)+1))</f>
        <v/>
      </c>
      <c r="B26" s="144"/>
      <c r="C26" s="2"/>
      <c r="D26" s="3"/>
      <c r="E26" s="4"/>
      <c r="F26" s="7"/>
      <c r="G26" s="6"/>
      <c r="H26" s="6"/>
      <c r="I26" s="4"/>
    </row>
    <row r="27" spans="1:10" s="34" customFormat="1" ht="21" hidden="1" thickBot="1" x14ac:dyDescent="0.35">
      <c r="A27" s="91" t="str">
        <f>IF(B27="","",(MAX(A$21:A26)+1))</f>
        <v/>
      </c>
      <c r="B27" s="144"/>
      <c r="C27" s="2"/>
      <c r="D27" s="3"/>
      <c r="E27" s="4"/>
      <c r="F27" s="7"/>
      <c r="G27" s="6"/>
      <c r="H27" s="6"/>
      <c r="I27" s="4"/>
    </row>
    <row r="28" spans="1:10" s="38" customFormat="1" ht="20.25" x14ac:dyDescent="0.2">
      <c r="A28" s="200" t="s">
        <v>16</v>
      </c>
      <c r="B28" s="150"/>
      <c r="C28" s="150"/>
      <c r="D28" s="151"/>
      <c r="E28" s="35" t="s">
        <v>17</v>
      </c>
      <c r="F28" s="80">
        <f>COUNTA(F21:F27)</f>
        <v>0</v>
      </c>
      <c r="G28" s="81">
        <f>COUNTA(G21:G27)</f>
        <v>0</v>
      </c>
      <c r="H28" s="81">
        <f>COUNTA(H21:H27)</f>
        <v>1</v>
      </c>
      <c r="I28" s="36"/>
      <c r="J28" s="37"/>
    </row>
    <row r="29" spans="1:10" s="38" customFormat="1" ht="21" thickBot="1" x14ac:dyDescent="0.25">
      <c r="A29" s="199"/>
      <c r="B29" s="153"/>
      <c r="C29" s="153"/>
      <c r="D29" s="154"/>
      <c r="E29" s="39" t="s">
        <v>18</v>
      </c>
      <c r="F29" s="82">
        <f>IF(ISERROR(F28/COUNTA($F$21:$H$27)*100),0,F28/COUNTA($F$21:$H$27)*100)</f>
        <v>0</v>
      </c>
      <c r="G29" s="83">
        <f>IF(ISERROR(G28/COUNTA($F$21:$H$27)*100),0,G28/COUNTA($F$21:$H$27)*100)</f>
        <v>0</v>
      </c>
      <c r="H29" s="83">
        <f>IF(ISERROR(H28/COUNTA($F$21:$H$27)*100),0,H28/COUNTA($F$21:$H$27)*100)</f>
        <v>100</v>
      </c>
      <c r="I29" s="40"/>
      <c r="J29" s="37"/>
    </row>
    <row r="30" spans="1:10" ht="30" hidden="1" customHeight="1" thickBot="1" x14ac:dyDescent="0.3">
      <c r="A30" s="194" t="s">
        <v>7</v>
      </c>
      <c r="B30" s="158"/>
      <c r="C30" s="158"/>
      <c r="D30" s="158"/>
      <c r="E30" s="158"/>
      <c r="F30" s="158"/>
      <c r="G30" s="158"/>
      <c r="H30" s="158"/>
      <c r="I30" s="167"/>
    </row>
    <row r="31" spans="1:10" s="46" customFormat="1" ht="72.75" hidden="1" thickBot="1" x14ac:dyDescent="0.3">
      <c r="A31" s="184" t="s">
        <v>4</v>
      </c>
      <c r="B31" s="185"/>
      <c r="C31" s="41" t="s">
        <v>70</v>
      </c>
      <c r="D31" s="42" t="s">
        <v>5</v>
      </c>
      <c r="E31" s="43" t="s">
        <v>59</v>
      </c>
      <c r="F31" s="44" t="s">
        <v>11</v>
      </c>
      <c r="G31" s="44" t="s">
        <v>9</v>
      </c>
      <c r="H31" s="44" t="s">
        <v>10</v>
      </c>
      <c r="I31" s="45" t="s">
        <v>60</v>
      </c>
    </row>
    <row r="32" spans="1:10" s="34" customFormat="1" ht="20.25" hidden="1" x14ac:dyDescent="0.3">
      <c r="A32" s="106" t="str">
        <f>IF(B32="","",(MAX(A$21:A31)+1))</f>
        <v/>
      </c>
      <c r="B32" s="144"/>
      <c r="C32" s="2"/>
      <c r="D32" s="3"/>
      <c r="E32" s="2"/>
      <c r="F32" s="8"/>
      <c r="G32" s="6"/>
      <c r="H32" s="6"/>
      <c r="I32" s="4"/>
    </row>
    <row r="33" spans="1:10" s="34" customFormat="1" ht="21" hidden="1" thickBot="1" x14ac:dyDescent="0.35">
      <c r="A33" s="91" t="str">
        <f>IF(B33="","",(MAX(A$21:A32)+1))</f>
        <v/>
      </c>
      <c r="B33" s="144"/>
      <c r="C33" s="2"/>
      <c r="D33" s="3"/>
      <c r="E33" s="2"/>
      <c r="F33" s="8"/>
      <c r="G33" s="6"/>
      <c r="H33" s="6"/>
      <c r="I33" s="4"/>
    </row>
    <row r="34" spans="1:10" s="38" customFormat="1" ht="20.25" hidden="1" x14ac:dyDescent="0.2">
      <c r="A34" s="200" t="s">
        <v>19</v>
      </c>
      <c r="B34" s="150" t="s">
        <v>19</v>
      </c>
      <c r="C34" s="150"/>
      <c r="D34" s="151"/>
      <c r="E34" s="47" t="s">
        <v>17</v>
      </c>
      <c r="F34" s="84">
        <f>COUNTA(F32:F33)</f>
        <v>0</v>
      </c>
      <c r="G34" s="81">
        <f>COUNTA(G32:G33)</f>
        <v>0</v>
      </c>
      <c r="H34" s="81">
        <f>COUNTA(H32:H33)</f>
        <v>0</v>
      </c>
      <c r="I34" s="36"/>
      <c r="J34" s="48"/>
    </row>
    <row r="35" spans="1:10" s="38" customFormat="1" ht="21" hidden="1" thickBot="1" x14ac:dyDescent="0.25">
      <c r="A35" s="199"/>
      <c r="B35" s="153"/>
      <c r="C35" s="153"/>
      <c r="D35" s="154"/>
      <c r="E35" s="49" t="s">
        <v>18</v>
      </c>
      <c r="F35" s="85">
        <f>IF(ISERROR(F34/COUNTA($F$32:$H$33)*100),0,F34/COUNTA($F$32:$H$33)*100)</f>
        <v>0</v>
      </c>
      <c r="G35" s="83">
        <f>IF(ISERROR(G34/COUNTA($F$32:$H$33)*100),0,G34/COUNTA($F$32:$H$33)*100)</f>
        <v>0</v>
      </c>
      <c r="H35" s="83">
        <f>IF(ISERROR(H34/COUNTA($F$32:$H$33)*100),0,H34/COUNTA($F$32:$H$33)*100)</f>
        <v>0</v>
      </c>
      <c r="I35" s="40"/>
      <c r="J35" s="48"/>
    </row>
    <row r="36" spans="1:10" ht="30" hidden="1" customHeight="1" thickBot="1" x14ac:dyDescent="0.3">
      <c r="A36" s="201" t="s">
        <v>73</v>
      </c>
      <c r="B36" s="158"/>
      <c r="C36" s="158"/>
      <c r="D36" s="158"/>
      <c r="E36" s="158"/>
      <c r="F36" s="158"/>
      <c r="G36" s="158"/>
      <c r="H36" s="158"/>
      <c r="I36" s="167"/>
    </row>
    <row r="37" spans="1:10" ht="30" hidden="1" customHeight="1" thickBot="1" x14ac:dyDescent="0.3">
      <c r="A37" s="197" t="s">
        <v>71</v>
      </c>
      <c r="B37" s="158"/>
      <c r="C37" s="158"/>
      <c r="D37" s="158"/>
      <c r="E37" s="158"/>
      <c r="F37" s="158"/>
      <c r="G37" s="158"/>
      <c r="H37" s="158"/>
      <c r="I37" s="167"/>
    </row>
    <row r="38" spans="1:10" s="109" customFormat="1" ht="72.75" hidden="1" thickBot="1" x14ac:dyDescent="0.3">
      <c r="A38" s="184" t="s">
        <v>4</v>
      </c>
      <c r="B38" s="185"/>
      <c r="C38" s="27" t="s">
        <v>70</v>
      </c>
      <c r="D38" s="28" t="s">
        <v>5</v>
      </c>
      <c r="E38" s="27" t="s">
        <v>59</v>
      </c>
      <c r="F38" s="31" t="s">
        <v>11</v>
      </c>
      <c r="G38" s="31" t="s">
        <v>9</v>
      </c>
      <c r="H38" s="31" t="s">
        <v>10</v>
      </c>
      <c r="I38" s="32" t="s">
        <v>60</v>
      </c>
    </row>
    <row r="39" spans="1:10" s="34" customFormat="1" ht="20.25" hidden="1" x14ac:dyDescent="0.3">
      <c r="A39" s="106" t="str">
        <f>IF(B39="","",(MAX(A$21:A38)+1))</f>
        <v/>
      </c>
      <c r="B39" s="144"/>
      <c r="C39" s="20"/>
      <c r="D39" s="3"/>
      <c r="E39" s="20"/>
      <c r="F39" s="8"/>
      <c r="G39" s="6"/>
      <c r="H39" s="6"/>
      <c r="I39" s="108"/>
    </row>
    <row r="40" spans="1:10" s="34" customFormat="1" ht="20.25" hidden="1" x14ac:dyDescent="0.3">
      <c r="A40" s="91" t="str">
        <f>IF(B40="","",(MAX(A$21:A39)+1))</f>
        <v/>
      </c>
      <c r="B40" s="144"/>
      <c r="C40" s="2"/>
      <c r="D40" s="3"/>
      <c r="E40" s="2"/>
      <c r="F40" s="8"/>
      <c r="G40" s="6"/>
      <c r="H40" s="6"/>
      <c r="I40" s="4"/>
    </row>
    <row r="41" spans="1:10" s="34" customFormat="1" ht="21" hidden="1" thickBot="1" x14ac:dyDescent="0.35">
      <c r="A41" s="92" t="str">
        <f>IF(B41="","",(MAX(A$21:A40)+1))</f>
        <v/>
      </c>
      <c r="B41" s="144"/>
      <c r="C41" s="18"/>
      <c r="D41" s="19"/>
      <c r="E41" s="2"/>
      <c r="F41" s="8"/>
      <c r="G41" s="6"/>
      <c r="H41" s="6"/>
      <c r="I41" s="4"/>
    </row>
    <row r="42" spans="1:10" ht="20.25" hidden="1" x14ac:dyDescent="0.2">
      <c r="A42" s="198" t="s">
        <v>21</v>
      </c>
      <c r="B42" s="150"/>
      <c r="C42" s="150"/>
      <c r="D42" s="151"/>
      <c r="E42" s="50" t="s">
        <v>17</v>
      </c>
      <c r="F42" s="84">
        <f>COUNTA(F39:F41)</f>
        <v>0</v>
      </c>
      <c r="G42" s="81">
        <f>COUNTA(G39:G41)</f>
        <v>0</v>
      </c>
      <c r="H42" s="81">
        <f>COUNTA(H39:H41)</f>
        <v>0</v>
      </c>
      <c r="I42" s="36"/>
      <c r="J42" s="51"/>
    </row>
    <row r="43" spans="1:10" ht="21" hidden="1" thickBot="1" x14ac:dyDescent="0.25">
      <c r="A43" s="199"/>
      <c r="B43" s="153"/>
      <c r="C43" s="153"/>
      <c r="D43" s="154"/>
      <c r="E43" s="52" t="s">
        <v>18</v>
      </c>
      <c r="F43" s="85">
        <f>IF(ISERROR(F42/COUNTA($F$39:$H$41)*100),0,F42/COUNTA($F$39:$H$41)*100)</f>
        <v>0</v>
      </c>
      <c r="G43" s="83">
        <f>IF(ISERROR(G42/COUNTA($F$39:$H$41)*100),0,G42/COUNTA($F$39:$H$41)*100)</f>
        <v>0</v>
      </c>
      <c r="H43" s="83">
        <f>IF(ISERROR(H42/COUNTA($F$39:$H$41)*100),0,H42/COUNTA($F$39:$H$41)*100)</f>
        <v>0</v>
      </c>
      <c r="I43" s="40"/>
      <c r="J43" s="51"/>
    </row>
    <row r="44" spans="1:10" ht="30" hidden="1" customHeight="1" thickBot="1" x14ac:dyDescent="0.3">
      <c r="A44" s="197" t="s">
        <v>78</v>
      </c>
      <c r="B44" s="158"/>
      <c r="C44" s="158"/>
      <c r="D44" s="158"/>
      <c r="E44" s="158"/>
      <c r="F44" s="158"/>
      <c r="G44" s="158"/>
      <c r="H44" s="158"/>
      <c r="I44" s="167"/>
    </row>
    <row r="45" spans="1:10" s="46" customFormat="1" ht="72.75" hidden="1" thickBot="1" x14ac:dyDescent="0.3">
      <c r="A45" s="184"/>
      <c r="B45" s="167"/>
      <c r="C45" s="41" t="s">
        <v>70</v>
      </c>
      <c r="D45" s="42" t="s">
        <v>5</v>
      </c>
      <c r="E45" s="43" t="s">
        <v>59</v>
      </c>
      <c r="F45" s="44" t="s">
        <v>11</v>
      </c>
      <c r="G45" s="44" t="s">
        <v>9</v>
      </c>
      <c r="H45" s="44" t="s">
        <v>10</v>
      </c>
      <c r="I45" s="45" t="s">
        <v>60</v>
      </c>
    </row>
    <row r="46" spans="1:10" s="34" customFormat="1" ht="20.25" hidden="1" x14ac:dyDescent="0.3">
      <c r="A46" s="107" t="str">
        <f>IF(B46="","",(MAX(A$21:A45)+1))</f>
        <v/>
      </c>
      <c r="B46" s="144"/>
      <c r="C46" s="2"/>
      <c r="D46" s="3"/>
      <c r="E46" s="2"/>
      <c r="F46" s="8"/>
      <c r="G46" s="6"/>
      <c r="H46" s="6"/>
      <c r="I46" s="4"/>
    </row>
    <row r="47" spans="1:10" s="34" customFormat="1" ht="21" hidden="1" thickBot="1" x14ac:dyDescent="0.35">
      <c r="A47" s="92" t="str">
        <f>IF(B47="","",(MAX(A$21:A46)+1))</f>
        <v/>
      </c>
      <c r="B47" s="144"/>
      <c r="C47" s="18"/>
      <c r="D47" s="145"/>
      <c r="E47" s="2"/>
      <c r="F47" s="8"/>
      <c r="G47" s="6"/>
      <c r="H47" s="6"/>
      <c r="I47" s="4"/>
    </row>
    <row r="48" spans="1:10" ht="20.25" hidden="1" x14ac:dyDescent="0.2">
      <c r="A48" s="202" t="s">
        <v>22</v>
      </c>
      <c r="B48" s="150"/>
      <c r="C48" s="150"/>
      <c r="D48" s="151"/>
      <c r="E48" s="50" t="s">
        <v>17</v>
      </c>
      <c r="F48" s="84">
        <f>COUNTA(F46:F47)</f>
        <v>0</v>
      </c>
      <c r="G48" s="81">
        <f>COUNTA(G46:G47)</f>
        <v>0</v>
      </c>
      <c r="H48" s="81">
        <f>COUNTA(H46:H47)</f>
        <v>0</v>
      </c>
      <c r="I48" s="36"/>
      <c r="J48" s="51"/>
    </row>
    <row r="49" spans="1:10" ht="21" hidden="1" thickBot="1" x14ac:dyDescent="0.25">
      <c r="A49" s="199"/>
      <c r="B49" s="153"/>
      <c r="C49" s="153"/>
      <c r="D49" s="154"/>
      <c r="E49" s="52" t="s">
        <v>18</v>
      </c>
      <c r="F49" s="85">
        <f>IF(ISERROR(F48/COUNTA($F$46:$H$47)*100),0,F48/COUNTA($F$46:$H$47)*100)</f>
        <v>0</v>
      </c>
      <c r="G49" s="83">
        <f>IF(ISERROR(G48/COUNTA($F$46:$H$47)*100),0,G48/COUNTA($F$46:$H$47)*100)</f>
        <v>0</v>
      </c>
      <c r="H49" s="83">
        <f>IF(ISERROR(H48/COUNTA($F$46:$H$47)*100),0,H48/COUNTA($F$46:$H$47)*100)</f>
        <v>0</v>
      </c>
      <c r="I49" s="40"/>
      <c r="J49" s="51"/>
    </row>
    <row r="50" spans="1:10" ht="30" hidden="1" customHeight="1" thickBot="1" x14ac:dyDescent="0.3">
      <c r="A50" s="197" t="s">
        <v>89</v>
      </c>
      <c r="B50" s="158"/>
      <c r="C50" s="158"/>
      <c r="D50" s="158"/>
      <c r="E50" s="158"/>
      <c r="F50" s="158"/>
      <c r="G50" s="158"/>
      <c r="H50" s="158"/>
      <c r="I50" s="167"/>
    </row>
    <row r="51" spans="1:10" s="46" customFormat="1" ht="72.75" hidden="1" thickBot="1" x14ac:dyDescent="0.3">
      <c r="A51" s="184" t="s">
        <v>4</v>
      </c>
      <c r="B51" s="167"/>
      <c r="C51" s="41" t="s">
        <v>70</v>
      </c>
      <c r="D51" s="42" t="s">
        <v>5</v>
      </c>
      <c r="E51" s="43" t="s">
        <v>59</v>
      </c>
      <c r="F51" s="44" t="s">
        <v>11</v>
      </c>
      <c r="G51" s="44" t="s">
        <v>9</v>
      </c>
      <c r="H51" s="44" t="s">
        <v>10</v>
      </c>
      <c r="I51" s="45" t="s">
        <v>60</v>
      </c>
    </row>
    <row r="52" spans="1:10" s="34" customFormat="1" ht="20.25" hidden="1" x14ac:dyDescent="0.3">
      <c r="A52" s="107" t="str">
        <f>IF(B52="","",(MAX(A$21:A51)+1))</f>
        <v/>
      </c>
      <c r="B52" s="143"/>
      <c r="C52" s="2"/>
      <c r="D52" s="3"/>
      <c r="E52" s="2"/>
      <c r="F52" s="8"/>
      <c r="G52" s="6"/>
      <c r="H52" s="6"/>
      <c r="I52" s="4"/>
    </row>
    <row r="53" spans="1:10" s="34" customFormat="1" ht="20.25" hidden="1" x14ac:dyDescent="0.3">
      <c r="A53" s="92" t="str">
        <f>IF(B53="","",(MAX(A$21:A52)+1))</f>
        <v/>
      </c>
      <c r="B53" s="144"/>
      <c r="C53" s="2"/>
      <c r="D53" s="3"/>
      <c r="E53" s="2"/>
      <c r="F53" s="8"/>
      <c r="G53" s="6"/>
      <c r="H53" s="6"/>
      <c r="I53" s="4"/>
    </row>
    <row r="54" spans="1:10" s="34" customFormat="1" ht="20.25" hidden="1" x14ac:dyDescent="0.3">
      <c r="A54" s="92" t="str">
        <f>IF(B54="","",(MAX(A$21:A53)+1))</f>
        <v/>
      </c>
      <c r="B54" s="144"/>
      <c r="C54" s="2"/>
      <c r="D54" s="3"/>
      <c r="E54" s="2"/>
      <c r="F54" s="8"/>
      <c r="G54" s="6"/>
      <c r="H54" s="6"/>
      <c r="I54" s="4"/>
    </row>
    <row r="55" spans="1:10" s="34" customFormat="1" ht="20.25" hidden="1" x14ac:dyDescent="0.3">
      <c r="A55" s="92" t="str">
        <f>IF(B55="","",(MAX(A$21:A54)+1))</f>
        <v/>
      </c>
      <c r="B55" s="144"/>
      <c r="C55" s="144"/>
      <c r="D55" s="3"/>
      <c r="E55" s="2"/>
      <c r="F55" s="8"/>
      <c r="G55" s="6"/>
      <c r="H55" s="6"/>
      <c r="I55" s="4"/>
    </row>
    <row r="56" spans="1:10" s="34" customFormat="1" ht="21" hidden="1" thickBot="1" x14ac:dyDescent="0.35">
      <c r="A56" s="92" t="str">
        <f>IF(B56="","",(MAX(A$21:A55)+1))</f>
        <v/>
      </c>
      <c r="B56" s="144"/>
      <c r="C56" s="18"/>
      <c r="D56" s="19"/>
      <c r="E56" s="2"/>
      <c r="F56" s="8"/>
      <c r="G56" s="6"/>
      <c r="H56" s="6"/>
      <c r="I56" s="4"/>
    </row>
    <row r="57" spans="1:10" s="38" customFormat="1" ht="20.25" hidden="1" customHeight="1" x14ac:dyDescent="0.2">
      <c r="A57" s="200" t="s">
        <v>23</v>
      </c>
      <c r="B57" s="203"/>
      <c r="C57" s="203"/>
      <c r="D57" s="204"/>
      <c r="E57" s="50" t="s">
        <v>17</v>
      </c>
      <c r="F57" s="84">
        <f>COUNTA(F52:F56)</f>
        <v>0</v>
      </c>
      <c r="G57" s="81">
        <f>COUNTA(G52:G56)</f>
        <v>0</v>
      </c>
      <c r="H57" s="81">
        <f>COUNTA(H52:H56)</f>
        <v>0</v>
      </c>
      <c r="I57" s="36"/>
      <c r="J57" s="48"/>
    </row>
    <row r="58" spans="1:10" s="38" customFormat="1" ht="21" hidden="1" thickBot="1" x14ac:dyDescent="0.25">
      <c r="A58" s="205"/>
      <c r="B58" s="206"/>
      <c r="C58" s="206"/>
      <c r="D58" s="207"/>
      <c r="E58" s="52" t="s">
        <v>18</v>
      </c>
      <c r="F58" s="85">
        <f>IF(ISERROR(F57/COUNTA($F$52:$H$56)*100),0,F57/COUNTA($F$52:$H$56)*100)</f>
        <v>0</v>
      </c>
      <c r="G58" s="83">
        <f>IF(ISERROR(G57/COUNTA($F$52:$H$56)*100),0,G57/COUNTA($F$52:$H$56)*100)</f>
        <v>0</v>
      </c>
      <c r="H58" s="83">
        <f>IF(ISERROR(H57/COUNTA($F$52:$H$56)*100),0,H57/COUNTA($F$52:$H$56)*100)</f>
        <v>0</v>
      </c>
      <c r="I58" s="40"/>
      <c r="J58" s="48"/>
    </row>
    <row r="59" spans="1:10" ht="30" hidden="1" customHeight="1" thickBot="1" x14ac:dyDescent="0.3">
      <c r="A59" s="197" t="s">
        <v>76</v>
      </c>
      <c r="B59" s="158"/>
      <c r="C59" s="158"/>
      <c r="D59" s="158"/>
      <c r="E59" s="158"/>
      <c r="F59" s="158"/>
      <c r="G59" s="158"/>
      <c r="H59" s="158"/>
      <c r="I59" s="167"/>
    </row>
    <row r="60" spans="1:10" s="46" customFormat="1" ht="72.75" hidden="1" thickBot="1" x14ac:dyDescent="0.3">
      <c r="A60" s="184" t="s">
        <v>4</v>
      </c>
      <c r="B60" s="167"/>
      <c r="C60" s="41" t="s">
        <v>70</v>
      </c>
      <c r="D60" s="42" t="s">
        <v>5</v>
      </c>
      <c r="E60" s="43" t="s">
        <v>59</v>
      </c>
      <c r="F60" s="44" t="s">
        <v>11</v>
      </c>
      <c r="G60" s="44" t="s">
        <v>9</v>
      </c>
      <c r="H60" s="44" t="s">
        <v>10</v>
      </c>
      <c r="I60" s="45" t="s">
        <v>60</v>
      </c>
    </row>
    <row r="61" spans="1:10" s="34" customFormat="1" ht="20.25" hidden="1" x14ac:dyDescent="0.3">
      <c r="A61" s="107" t="str">
        <f>IF(B61="","",(MAX(A$21:A60)+1))</f>
        <v/>
      </c>
      <c r="B61" s="144"/>
      <c r="C61" s="2"/>
      <c r="D61" s="3"/>
      <c r="E61" s="2"/>
      <c r="F61" s="8"/>
      <c r="G61" s="6"/>
      <c r="H61" s="6"/>
      <c r="I61" s="4"/>
    </row>
    <row r="62" spans="1:10" s="34" customFormat="1" ht="20.25" hidden="1" x14ac:dyDescent="0.3">
      <c r="A62" s="92" t="str">
        <f>IF(B62="","",(MAX(A$21:A61)+1))</f>
        <v/>
      </c>
      <c r="B62" s="144"/>
      <c r="C62" s="2"/>
      <c r="D62" s="3"/>
      <c r="E62" s="2"/>
      <c r="F62" s="8"/>
      <c r="G62" s="6"/>
      <c r="H62" s="6"/>
      <c r="I62" s="4"/>
    </row>
    <row r="63" spans="1:10" s="34" customFormat="1" ht="21" hidden="1" thickBot="1" x14ac:dyDescent="0.35">
      <c r="A63" s="92" t="str">
        <f>IF(B63="","",(MAX(A$21:A62)+1))</f>
        <v/>
      </c>
      <c r="B63" s="144"/>
      <c r="C63" s="18"/>
      <c r="D63" s="19"/>
      <c r="E63" s="2"/>
      <c r="F63" s="8"/>
      <c r="G63" s="6"/>
      <c r="H63" s="6"/>
      <c r="I63" s="4"/>
    </row>
    <row r="64" spans="1:10" ht="20.25" hidden="1" x14ac:dyDescent="0.2">
      <c r="A64" s="198" t="s">
        <v>24</v>
      </c>
      <c r="B64" s="150"/>
      <c r="C64" s="150"/>
      <c r="D64" s="151"/>
      <c r="E64" s="50" t="s">
        <v>17</v>
      </c>
      <c r="F64" s="84">
        <f>COUNTA(F61:F63)</f>
        <v>0</v>
      </c>
      <c r="G64" s="81">
        <f>COUNTA(G61:G63)</f>
        <v>0</v>
      </c>
      <c r="H64" s="81">
        <f>COUNTA(H61:H63)</f>
        <v>0</v>
      </c>
      <c r="I64" s="36"/>
      <c r="J64" s="51"/>
    </row>
    <row r="65" spans="1:10" ht="21" hidden="1" thickBot="1" x14ac:dyDescent="0.25">
      <c r="A65" s="199"/>
      <c r="B65" s="153"/>
      <c r="C65" s="153"/>
      <c r="D65" s="154"/>
      <c r="E65" s="52" t="s">
        <v>18</v>
      </c>
      <c r="F65" s="85">
        <f>IF(ISERROR(F64/COUNTA($F$61:$H$63)*100),0,F64/COUNTA($F$61:$H$63)*100)</f>
        <v>0</v>
      </c>
      <c r="G65" s="83">
        <f>IF(ISERROR(G64/COUNTA($F$61:$H$63)*100),0,G64/COUNTA($F$61:$H$63)*100)</f>
        <v>0</v>
      </c>
      <c r="H65" s="83">
        <f>IF(ISERROR(H64/COUNTA($F$61:$H$63)*100),0,H64/COUNTA($F$61:$H$63)*100)</f>
        <v>0</v>
      </c>
      <c r="I65" s="40"/>
      <c r="J65" s="51"/>
    </row>
    <row r="66" spans="1:10" s="38" customFormat="1" ht="20.25" hidden="1" x14ac:dyDescent="0.2">
      <c r="A66" s="200" t="s">
        <v>20</v>
      </c>
      <c r="B66" s="150"/>
      <c r="C66" s="150"/>
      <c r="D66" s="209"/>
      <c r="E66" s="47" t="s">
        <v>17</v>
      </c>
      <c r="F66" s="84">
        <f>SUM(F42,F48,F57,F64)</f>
        <v>0</v>
      </c>
      <c r="G66" s="81">
        <f>SUM(G42,G48,G57,G64)</f>
        <v>0</v>
      </c>
      <c r="H66" s="81">
        <f>SUM(H42,H48,H57,H64)</f>
        <v>0</v>
      </c>
      <c r="I66" s="36"/>
      <c r="J66" s="48"/>
    </row>
    <row r="67" spans="1:10" s="38" customFormat="1" ht="21" hidden="1" thickBot="1" x14ac:dyDescent="0.25">
      <c r="A67" s="210"/>
      <c r="B67" s="211"/>
      <c r="C67" s="211"/>
      <c r="D67" s="212"/>
      <c r="E67" s="53" t="s">
        <v>18</v>
      </c>
      <c r="F67" s="86">
        <f>IF(ISERROR(F66/($F$66+$G$66+$H$66)*100),0,F66/($F$66+$G$66+$H$66)*100)</f>
        <v>0</v>
      </c>
      <c r="G67" s="87">
        <f>IF(ISERROR(G66/($F$66+$G$66+$H$66)*100),0,G66/($F$66+$G$66+$H$66)*100)</f>
        <v>0</v>
      </c>
      <c r="H67" s="87">
        <f>IF(ISERROR(H66/($F$66+$G$66+$H$66)*100),0,H66/($F$66+$G$66+$H$66)*100)</f>
        <v>0</v>
      </c>
      <c r="I67" s="54"/>
      <c r="J67" s="48"/>
    </row>
    <row r="68" spans="1:10" ht="30" hidden="1" customHeight="1" thickBot="1" x14ac:dyDescent="0.3">
      <c r="A68" s="194" t="s">
        <v>13</v>
      </c>
      <c r="B68" s="158"/>
      <c r="C68" s="158"/>
      <c r="D68" s="158"/>
      <c r="E68" s="158"/>
      <c r="F68" s="158"/>
      <c r="G68" s="158"/>
      <c r="H68" s="158"/>
      <c r="I68" s="167"/>
    </row>
    <row r="69" spans="1:10" s="46" customFormat="1" ht="72.75" hidden="1" thickBot="1" x14ac:dyDescent="0.3">
      <c r="A69" s="184" t="s">
        <v>4</v>
      </c>
      <c r="B69" s="167"/>
      <c r="C69" s="41" t="s">
        <v>70</v>
      </c>
      <c r="D69" s="42" t="s">
        <v>5</v>
      </c>
      <c r="E69" s="43" t="s">
        <v>59</v>
      </c>
      <c r="F69" s="44" t="s">
        <v>11</v>
      </c>
      <c r="G69" s="44" t="s">
        <v>9</v>
      </c>
      <c r="H69" s="44" t="s">
        <v>10</v>
      </c>
      <c r="I69" s="45" t="s">
        <v>60</v>
      </c>
    </row>
    <row r="70" spans="1:10" s="34" customFormat="1" ht="20.25" hidden="1" x14ac:dyDescent="0.3">
      <c r="A70" s="107" t="str">
        <f>IF(B70="","",(MAX(A$21:A69)+1))</f>
        <v/>
      </c>
      <c r="B70" s="144"/>
      <c r="C70" s="2"/>
      <c r="D70" s="3"/>
      <c r="E70" s="2"/>
      <c r="F70" s="8"/>
      <c r="G70" s="6"/>
      <c r="H70" s="6"/>
      <c r="I70" s="4"/>
    </row>
    <row r="71" spans="1:10" s="34" customFormat="1" ht="20.25" hidden="1" x14ac:dyDescent="0.3">
      <c r="A71" s="92" t="str">
        <f>IF(B71="","",(MAX(A$21:A70)+1))</f>
        <v/>
      </c>
      <c r="B71" s="144"/>
      <c r="C71" s="2"/>
      <c r="D71" s="3"/>
      <c r="E71" s="2"/>
      <c r="F71" s="8"/>
      <c r="G71" s="6"/>
      <c r="H71" s="6"/>
      <c r="I71" s="4"/>
    </row>
    <row r="72" spans="1:10" s="34" customFormat="1" ht="20.25" hidden="1" x14ac:dyDescent="0.3">
      <c r="A72" s="92" t="str">
        <f>IF(B72="","",(MAX(A$21:A71)+1))</f>
        <v/>
      </c>
      <c r="B72" s="144"/>
      <c r="C72" s="2"/>
      <c r="D72" s="3"/>
      <c r="E72" s="2"/>
      <c r="F72" s="8"/>
      <c r="G72" s="6"/>
      <c r="H72" s="6"/>
      <c r="I72" s="4"/>
    </row>
    <row r="73" spans="1:10" s="34" customFormat="1" ht="20.25" hidden="1" x14ac:dyDescent="0.3">
      <c r="A73" s="92" t="str">
        <f>IF(B73="","",(MAX(A$21:A72)+1))</f>
        <v/>
      </c>
      <c r="B73" s="144"/>
      <c r="C73" s="2"/>
      <c r="D73" s="3"/>
      <c r="E73" s="2"/>
      <c r="F73" s="8"/>
      <c r="G73" s="6"/>
      <c r="H73" s="6"/>
      <c r="I73" s="4"/>
    </row>
    <row r="74" spans="1:10" s="34" customFormat="1" ht="20.25" hidden="1" x14ac:dyDescent="0.3">
      <c r="A74" s="91" t="str">
        <f>IF(B74="","",(MAX(A$21:A73)+1))</f>
        <v/>
      </c>
      <c r="B74" s="144"/>
      <c r="C74" s="2"/>
      <c r="D74" s="3"/>
      <c r="E74" s="2"/>
      <c r="F74" s="8"/>
      <c r="G74" s="6"/>
      <c r="H74" s="6"/>
      <c r="I74" s="4"/>
    </row>
    <row r="75" spans="1:10" s="34" customFormat="1" ht="20.25" hidden="1" x14ac:dyDescent="0.3">
      <c r="A75" s="92" t="str">
        <f>IF(B75="","",(MAX(A$21:A74)+1))</f>
        <v/>
      </c>
      <c r="B75" s="144"/>
      <c r="C75" s="2"/>
      <c r="D75" s="3"/>
      <c r="E75" s="2"/>
      <c r="F75" s="8"/>
      <c r="G75" s="6"/>
      <c r="H75" s="6"/>
      <c r="I75" s="4"/>
    </row>
    <row r="76" spans="1:10" s="34" customFormat="1" ht="21" hidden="1" thickBot="1" x14ac:dyDescent="0.35">
      <c r="A76" s="92" t="str">
        <f>IF(B76="","",(MAX(A$21:A75)+1))</f>
        <v/>
      </c>
      <c r="B76" s="144"/>
      <c r="C76" s="2"/>
      <c r="D76" s="3"/>
      <c r="E76" s="2"/>
      <c r="F76" s="8"/>
      <c r="G76" s="6"/>
      <c r="H76" s="6"/>
      <c r="I76" s="4"/>
    </row>
    <row r="77" spans="1:10" ht="20.25" hidden="1" x14ac:dyDescent="0.2">
      <c r="A77" s="200" t="s">
        <v>25</v>
      </c>
      <c r="B77" s="150"/>
      <c r="C77" s="150"/>
      <c r="D77" s="151"/>
      <c r="E77" s="50" t="s">
        <v>17</v>
      </c>
      <c r="F77" s="84">
        <f>COUNTA(F70:F76)</f>
        <v>0</v>
      </c>
      <c r="G77" s="81">
        <f>COUNTA(G70:G76)</f>
        <v>0</v>
      </c>
      <c r="H77" s="81">
        <f>COUNTA(H70:H76)</f>
        <v>0</v>
      </c>
      <c r="I77" s="36"/>
      <c r="J77" s="51"/>
    </row>
    <row r="78" spans="1:10" ht="21" hidden="1" thickBot="1" x14ac:dyDescent="0.25">
      <c r="A78" s="199"/>
      <c r="B78" s="153"/>
      <c r="C78" s="153"/>
      <c r="D78" s="154"/>
      <c r="E78" s="52" t="s">
        <v>18</v>
      </c>
      <c r="F78" s="85">
        <f>IF(ISERROR(F77/COUNTA($F$70:$H$76)*100),0,F77/COUNTA($F$70:$H$76)*100)</f>
        <v>0</v>
      </c>
      <c r="G78" s="83">
        <f>IF(ISERROR(G77/COUNTA($F$70:$H$76)*100),0,G77/COUNTA($F$70:$H$76)*100)</f>
        <v>0</v>
      </c>
      <c r="H78" s="83">
        <f>IF(ISERROR(H77/COUNTA($F$70:$H$76)*100),0,H77/COUNTA($F$70:$H$76)*100)</f>
        <v>0</v>
      </c>
      <c r="I78" s="40"/>
      <c r="J78" s="51"/>
    </row>
    <row r="79" spans="1:10" ht="30" hidden="1" customHeight="1" thickBot="1" x14ac:dyDescent="0.3">
      <c r="A79" s="194" t="s">
        <v>74</v>
      </c>
      <c r="B79" s="158"/>
      <c r="C79" s="158"/>
      <c r="D79" s="158"/>
      <c r="E79" s="158"/>
      <c r="F79" s="158"/>
      <c r="G79" s="158"/>
      <c r="H79" s="158"/>
      <c r="I79" s="167"/>
    </row>
    <row r="80" spans="1:10" s="46" customFormat="1" ht="72.75" hidden="1" thickBot="1" x14ac:dyDescent="0.3">
      <c r="A80" s="184" t="s">
        <v>4</v>
      </c>
      <c r="B80" s="167"/>
      <c r="C80" s="41" t="s">
        <v>70</v>
      </c>
      <c r="D80" s="42" t="s">
        <v>5</v>
      </c>
      <c r="E80" s="43" t="s">
        <v>59</v>
      </c>
      <c r="F80" s="44" t="s">
        <v>11</v>
      </c>
      <c r="G80" s="44" t="s">
        <v>9</v>
      </c>
      <c r="H80" s="44" t="s">
        <v>10</v>
      </c>
      <c r="I80" s="45" t="s">
        <v>60</v>
      </c>
    </row>
    <row r="81" spans="1:10" s="34" customFormat="1" ht="20.25" hidden="1" x14ac:dyDescent="0.3">
      <c r="A81" s="107" t="str">
        <f>IF(B81="","",(MAX(A$21:A80)+1))</f>
        <v/>
      </c>
      <c r="B81" s="143"/>
      <c r="C81" s="2"/>
      <c r="D81" s="3"/>
      <c r="E81" s="2"/>
      <c r="F81" s="8"/>
      <c r="G81" s="6"/>
      <c r="H81" s="6"/>
      <c r="I81" s="4"/>
    </row>
    <row r="82" spans="1:10" s="34" customFormat="1" ht="21" hidden="1" thickBot="1" x14ac:dyDescent="0.35">
      <c r="A82" s="92" t="str">
        <f>IF(B82="","",(MAX(A$21:A81)+1))</f>
        <v/>
      </c>
      <c r="B82" s="144"/>
      <c r="C82" s="2"/>
      <c r="D82" s="3"/>
      <c r="E82" s="2"/>
      <c r="F82" s="8"/>
      <c r="G82" s="6"/>
      <c r="H82" s="6"/>
      <c r="I82" s="4"/>
    </row>
    <row r="83" spans="1:10" s="38" customFormat="1" ht="20.25" hidden="1" x14ac:dyDescent="0.2">
      <c r="A83" s="200" t="s">
        <v>26</v>
      </c>
      <c r="B83" s="150"/>
      <c r="C83" s="150"/>
      <c r="D83" s="151"/>
      <c r="E83" s="50" t="s">
        <v>17</v>
      </c>
      <c r="F83" s="84">
        <f>COUNTA(F81:F82)</f>
        <v>0</v>
      </c>
      <c r="G83" s="81">
        <f>COUNTA(G81:G82)</f>
        <v>0</v>
      </c>
      <c r="H83" s="81">
        <f>COUNTA(H81:H82)</f>
        <v>0</v>
      </c>
      <c r="I83" s="36"/>
      <c r="J83" s="48"/>
    </row>
    <row r="84" spans="1:10" s="38" customFormat="1" ht="21" hidden="1" thickBot="1" x14ac:dyDescent="0.25">
      <c r="A84" s="199"/>
      <c r="B84" s="153"/>
      <c r="C84" s="153"/>
      <c r="D84" s="154"/>
      <c r="E84" s="52" t="s">
        <v>18</v>
      </c>
      <c r="F84" s="85">
        <f>IF(ISERROR(F83/COUNTA($F$81:$H$82)*100),0,F83/COUNTA($F$81:$H$82)*100)</f>
        <v>0</v>
      </c>
      <c r="G84" s="83">
        <f>IF(ISERROR(G83/COUNTA($F$81:$H$82)*100),0,G83/COUNTA($F$81:$H$82)*100)</f>
        <v>0</v>
      </c>
      <c r="H84" s="83">
        <f>IF(ISERROR(H83/COUNTA($F$81:$H$82)*100),0,H83/COUNTA($F$81:$H$82)*100)</f>
        <v>0</v>
      </c>
      <c r="I84" s="40"/>
      <c r="J84" s="48"/>
    </row>
    <row r="85" spans="1:10" ht="20.25" hidden="1" x14ac:dyDescent="0.2">
      <c r="A85" s="118"/>
      <c r="B85" s="55"/>
      <c r="C85" s="56"/>
      <c r="D85" s="56"/>
      <c r="E85" s="56"/>
      <c r="F85" s="57"/>
      <c r="G85" s="57"/>
      <c r="H85" s="57"/>
      <c r="I85" s="113"/>
      <c r="J85" s="51"/>
    </row>
    <row r="86" spans="1:10" ht="15" hidden="1" thickBot="1" x14ac:dyDescent="0.25">
      <c r="A86" s="120"/>
      <c r="B86" s="58"/>
      <c r="C86" s="58"/>
      <c r="D86" s="58"/>
      <c r="E86" s="58"/>
      <c r="F86" s="58"/>
      <c r="G86" s="58"/>
      <c r="H86" s="58"/>
      <c r="I86" s="59"/>
      <c r="J86" s="51"/>
    </row>
    <row r="87" spans="1:10" ht="20.25" x14ac:dyDescent="0.2">
      <c r="A87" s="208" t="s">
        <v>72</v>
      </c>
      <c r="B87" s="150"/>
      <c r="C87" s="150"/>
      <c r="D87" s="151"/>
      <c r="E87" s="60" t="s">
        <v>17</v>
      </c>
      <c r="F87" s="88">
        <f>SUM(F28,F34,F66,F77,F83)</f>
        <v>0</v>
      </c>
      <c r="G87" s="89">
        <f>SUM(G28,G34,G66,G77,G83)</f>
        <v>0</v>
      </c>
      <c r="H87" s="89">
        <f>SUM(H28,H34,H66,H77,H83)</f>
        <v>1</v>
      </c>
      <c r="I87" s="114"/>
      <c r="J87" s="51"/>
    </row>
    <row r="88" spans="1:10" ht="21" thickBot="1" x14ac:dyDescent="0.25">
      <c r="A88" s="199"/>
      <c r="B88" s="153"/>
      <c r="C88" s="153"/>
      <c r="D88" s="154"/>
      <c r="E88" s="61" t="s">
        <v>18</v>
      </c>
      <c r="F88" s="121">
        <f>IF(ISERROR(F87/SUM($F$87:$H$87)*100),0,F87/SUM($F$87:$H$87)*100)</f>
        <v>0</v>
      </c>
      <c r="G88" s="122">
        <f t="shared" ref="G88:H88" si="0">IF(ISERROR(G87/SUM($F$87:$H$87)*100),0,G87/SUM($F$87:$H$87)*100)</f>
        <v>0</v>
      </c>
      <c r="H88" s="122">
        <f t="shared" si="0"/>
        <v>100</v>
      </c>
      <c r="I88" s="115"/>
      <c r="J88" s="51"/>
    </row>
    <row r="89" spans="1:10" x14ac:dyDescent="0.2">
      <c r="B89" s="62"/>
      <c r="C89" s="62"/>
      <c r="D89" s="62"/>
      <c r="E89" s="62"/>
      <c r="F89" s="62"/>
      <c r="G89" s="62"/>
      <c r="H89" s="62"/>
      <c r="I89" s="62"/>
    </row>
    <row r="90" spans="1:10" hidden="1" x14ac:dyDescent="0.2"/>
    <row r="91" spans="1:10" hidden="1" x14ac:dyDescent="0.2"/>
    <row r="92" spans="1:10" hidden="1" x14ac:dyDescent="0.2"/>
    <row r="93" spans="1:10" hidden="1" x14ac:dyDescent="0.2"/>
    <row r="94" spans="1:10" hidden="1" x14ac:dyDescent="0.2"/>
    <row r="95" spans="1:10" hidden="1" x14ac:dyDescent="0.2"/>
    <row r="96" spans="1:10" hidden="1" x14ac:dyDescent="0.2"/>
    <row r="97" spans="2:4" hidden="1" x14ac:dyDescent="0.2"/>
    <row r="98" spans="2:4" hidden="1" x14ac:dyDescent="0.2"/>
    <row r="99" spans="2:4" ht="27" hidden="1" x14ac:dyDescent="0.35">
      <c r="B99" s="63" t="s">
        <v>83</v>
      </c>
      <c r="D99" s="63"/>
    </row>
    <row r="100" spans="2:4" ht="27" hidden="1" x14ac:dyDescent="0.35">
      <c r="B100" s="63" t="s">
        <v>84</v>
      </c>
      <c r="D100" s="63"/>
    </row>
    <row r="101" spans="2:4" ht="27" hidden="1" x14ac:dyDescent="0.35">
      <c r="B101" s="63" t="s">
        <v>27</v>
      </c>
      <c r="D101" s="63"/>
    </row>
    <row r="102" spans="2:4" ht="27" hidden="1" x14ac:dyDescent="0.35">
      <c r="B102" s="63" t="s">
        <v>28</v>
      </c>
      <c r="D102" s="63"/>
    </row>
    <row r="103" spans="2:4" ht="27" hidden="1" x14ac:dyDescent="0.35">
      <c r="B103" s="63" t="s">
        <v>29</v>
      </c>
      <c r="D103" s="63"/>
    </row>
    <row r="104" spans="2:4" ht="27" hidden="1" x14ac:dyDescent="0.35">
      <c r="B104" s="63" t="s">
        <v>30</v>
      </c>
      <c r="D104" s="63"/>
    </row>
    <row r="105" spans="2:4" ht="27" hidden="1" x14ac:dyDescent="0.35">
      <c r="B105" s="63" t="s">
        <v>31</v>
      </c>
      <c r="D105" s="63"/>
    </row>
    <row r="106" spans="2:4" ht="27" hidden="1" x14ac:dyDescent="0.35">
      <c r="B106" s="63" t="s">
        <v>32</v>
      </c>
      <c r="D106" s="63"/>
    </row>
    <row r="107" spans="2:4" ht="27" hidden="1" x14ac:dyDescent="0.35">
      <c r="B107" s="63" t="s">
        <v>33</v>
      </c>
      <c r="D107" s="63"/>
    </row>
    <row r="108" spans="2:4" ht="27" hidden="1" x14ac:dyDescent="0.35">
      <c r="B108" s="63" t="s">
        <v>34</v>
      </c>
      <c r="D108" s="63"/>
    </row>
    <row r="109" spans="2:4" ht="27" hidden="1" x14ac:dyDescent="0.35">
      <c r="B109" s="63" t="s">
        <v>85</v>
      </c>
      <c r="D109" s="63"/>
    </row>
    <row r="110" spans="2:4" ht="27" hidden="1" x14ac:dyDescent="0.35">
      <c r="B110" s="63" t="s">
        <v>35</v>
      </c>
      <c r="D110" s="63"/>
    </row>
    <row r="111" spans="2:4" ht="27" hidden="1" x14ac:dyDescent="0.35">
      <c r="B111" s="63" t="s">
        <v>36</v>
      </c>
      <c r="D111" s="63"/>
    </row>
    <row r="112" spans="2:4" ht="27" hidden="1" x14ac:dyDescent="0.35">
      <c r="B112" s="63" t="s">
        <v>37</v>
      </c>
      <c r="D112" s="63"/>
    </row>
    <row r="113" spans="2:4" ht="27" hidden="1" x14ac:dyDescent="0.35">
      <c r="B113" s="63" t="s">
        <v>38</v>
      </c>
      <c r="D113" s="63"/>
    </row>
    <row r="114" spans="2:4" ht="27" hidden="1" x14ac:dyDescent="0.35">
      <c r="B114" s="63" t="s">
        <v>39</v>
      </c>
      <c r="D114" s="63"/>
    </row>
    <row r="115" spans="2:4" ht="27" hidden="1" x14ac:dyDescent="0.35">
      <c r="B115" s="63" t="s">
        <v>86</v>
      </c>
    </row>
    <row r="116" spans="2:4" ht="27" hidden="1" x14ac:dyDescent="0.35">
      <c r="B116" s="63" t="s">
        <v>87</v>
      </c>
    </row>
    <row r="117" spans="2:4" x14ac:dyDescent="0.2"/>
    <row r="118" spans="2:4" x14ac:dyDescent="0.2"/>
  </sheetData>
  <sheetProtection password="CCA2" sheet="1" objects="1" scenarios="1" formatCells="0" formatRows="0"/>
  <mergeCells count="60">
    <mergeCell ref="A87:D88"/>
    <mergeCell ref="A79:I79"/>
    <mergeCell ref="A80:B80"/>
    <mergeCell ref="A83:D84"/>
    <mergeCell ref="A66:D67"/>
    <mergeCell ref="A68:I68"/>
    <mergeCell ref="A69:B69"/>
    <mergeCell ref="A77:D78"/>
    <mergeCell ref="A59:I59"/>
    <mergeCell ref="A60:B60"/>
    <mergeCell ref="A64:D65"/>
    <mergeCell ref="A48:D49"/>
    <mergeCell ref="A50:I50"/>
    <mergeCell ref="A51:B51"/>
    <mergeCell ref="A57:D58"/>
    <mergeCell ref="A28:D29"/>
    <mergeCell ref="A30:I30"/>
    <mergeCell ref="A31:B31"/>
    <mergeCell ref="A34:D35"/>
    <mergeCell ref="A36:I36"/>
    <mergeCell ref="A37:I37"/>
    <mergeCell ref="A38:B38"/>
    <mergeCell ref="A42:D43"/>
    <mergeCell ref="A44:I44"/>
    <mergeCell ref="A45:B45"/>
    <mergeCell ref="A20:B20"/>
    <mergeCell ref="A8:B8"/>
    <mergeCell ref="A9:B9"/>
    <mergeCell ref="A10:B10"/>
    <mergeCell ref="F17:I17"/>
    <mergeCell ref="D11:E11"/>
    <mergeCell ref="A15:B15"/>
    <mergeCell ref="A16:B16"/>
    <mergeCell ref="A17:E17"/>
    <mergeCell ref="A18:E18"/>
    <mergeCell ref="A19:I19"/>
    <mergeCell ref="C16:E16"/>
    <mergeCell ref="A6:C6"/>
    <mergeCell ref="A7:B7"/>
    <mergeCell ref="D6:I6"/>
    <mergeCell ref="F18:H18"/>
    <mergeCell ref="F11:I11"/>
    <mergeCell ref="F16:H16"/>
    <mergeCell ref="E15:I15"/>
    <mergeCell ref="D10:E10"/>
    <mergeCell ref="D7:E7"/>
    <mergeCell ref="D8:E8"/>
    <mergeCell ref="D9:E9"/>
    <mergeCell ref="F7:I7"/>
    <mergeCell ref="F8:I8"/>
    <mergeCell ref="F9:I9"/>
    <mergeCell ref="F10:I10"/>
    <mergeCell ref="A1:I1"/>
    <mergeCell ref="A2:I2"/>
    <mergeCell ref="A3:D3"/>
    <mergeCell ref="A4:B4"/>
    <mergeCell ref="A5:B5"/>
    <mergeCell ref="F5:H5"/>
    <mergeCell ref="C5:E5"/>
    <mergeCell ref="E4:I4"/>
  </mergeCells>
  <phoneticPr fontId="2" type="noConversion"/>
  <dataValidations count="4">
    <dataValidation type="custom" allowBlank="1" showInputMessage="1" showErrorMessage="1" error="La valeur saisie doit être un X_x000a__x000a_Un seul X par recommandation" sqref="F61:H63 F52:H56 F46:H47 F39:H41 F81:H82 F21:H27 F32:H33 F70:H76">
      <formula1>AND(COUNTA($F21:$H21)=1,F21="X")</formula1>
    </dataValidation>
    <dataValidation operator="greaterThan" allowBlank="1" showInputMessage="1" showErrorMessage="1" error="Doit être plus tard que la date de visite_x000a_" sqref="I18"/>
    <dataValidation type="list" allowBlank="1" showInputMessage="1" showErrorMessage="1" sqref="E4:I4">
      <formula1>$B$99:$B$116</formula1>
    </dataValidation>
    <dataValidation type="date" operator="greaterThanOrEqual" allowBlank="1" showInputMessage="1" showErrorMessage="1" error="Doit être plus tard que la date de la visite" sqref="D81:D82 D32:D33 D39:D41 D46:D47 D52:D56 D61:D63 D70:D76 D21:D27">
      <formula1>$I$5</formula1>
    </dataValidation>
  </dataValidations>
  <pageMargins left="0.70866141732283472" right="0.70866141732283472" top="0.74803149606299213" bottom="0.74803149606299213" header="0.31496062992125984" footer="0.31496062992125984"/>
  <pageSetup paperSize="5" scale="49" fitToHeight="61" orientation="landscape" horizontalDpi="300" verticalDpi="300" r:id="rId1"/>
  <headerFooter>
    <oddFooter>&amp;R&amp;P</oddFooter>
  </headerFooter>
  <rowBreaks count="2" manualBreakCount="2">
    <brk id="35" max="21" man="1"/>
    <brk id="6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zoomScale="75" zoomScaleNormal="75" workbookViewId="0">
      <selection activeCell="E18" sqref="E18:F18"/>
    </sheetView>
  </sheetViews>
  <sheetFormatPr baseColWidth="10" defaultColWidth="0" defaultRowHeight="14.25" x14ac:dyDescent="0.2"/>
  <cols>
    <col min="1" max="1" width="4.85546875" style="9" customWidth="1"/>
    <col min="2" max="2" width="239.5703125" style="9" customWidth="1"/>
    <col min="3" max="3" width="26.42578125" style="9" customWidth="1"/>
    <col min="4" max="5" width="9" style="9" bestFit="1" customWidth="1"/>
    <col min="6" max="6" width="12.7109375" style="9" customWidth="1"/>
    <col min="7" max="7" width="0.140625" style="9" customWidth="1"/>
    <col min="8" max="13" width="11.5703125" style="9" hidden="1" customWidth="1"/>
    <col min="14" max="15" width="0" style="9" hidden="1" customWidth="1"/>
    <col min="16" max="16384" width="11.5703125" style="9" hidden="1"/>
  </cols>
  <sheetData>
    <row r="1" spans="1:6" ht="32.25" customHeight="1" x14ac:dyDescent="0.45">
      <c r="A1" s="223" t="s">
        <v>0</v>
      </c>
      <c r="B1" s="214"/>
      <c r="C1" s="214"/>
      <c r="D1" s="214"/>
      <c r="E1" s="214"/>
      <c r="F1" s="215"/>
    </row>
    <row r="2" spans="1:6" ht="23.25" customHeight="1" thickBot="1" x14ac:dyDescent="0.35">
      <c r="A2" s="224" t="s">
        <v>58</v>
      </c>
      <c r="B2" s="225"/>
      <c r="C2" s="225"/>
      <c r="D2" s="225"/>
      <c r="E2" s="225"/>
      <c r="F2" s="220"/>
    </row>
    <row r="3" spans="1:6" ht="15" thickBot="1" x14ac:dyDescent="0.25">
      <c r="B3" s="116"/>
    </row>
    <row r="4" spans="1:6" ht="15" hidden="1" thickBot="1" x14ac:dyDescent="0.25"/>
    <row r="5" spans="1:6" ht="15" hidden="1" thickBot="1" x14ac:dyDescent="0.25"/>
    <row r="6" spans="1:6" ht="15" hidden="1" thickBot="1" x14ac:dyDescent="0.25"/>
    <row r="7" spans="1:6" ht="15" hidden="1" thickBot="1" x14ac:dyDescent="0.25"/>
    <row r="8" spans="1:6" ht="15" hidden="1" thickBot="1" x14ac:dyDescent="0.25"/>
    <row r="9" spans="1:6" ht="15" hidden="1" thickBot="1" x14ac:dyDescent="0.25"/>
    <row r="10" spans="1:6" ht="15" hidden="1" thickBot="1" x14ac:dyDescent="0.25"/>
    <row r="11" spans="1:6" ht="15" hidden="1" thickBot="1" x14ac:dyDescent="0.25"/>
    <row r="12" spans="1:6" ht="15" hidden="1" thickBot="1" x14ac:dyDescent="0.25"/>
    <row r="13" spans="1:6" ht="15" hidden="1" thickBot="1" x14ac:dyDescent="0.25"/>
    <row r="14" spans="1:6" ht="30" customHeight="1" x14ac:dyDescent="0.25">
      <c r="A14" s="234" t="str">
        <f>"Nom de l'établissement : "&amp;'PLAN AMÉLIORATION'!C4</f>
        <v>Nom de l'établissement : Centre d'hébergement Saint-Jean-Eudes Inc.</v>
      </c>
      <c r="B14" s="235"/>
      <c r="C14" s="235"/>
      <c r="D14" s="235"/>
      <c r="E14" s="235"/>
      <c r="F14" s="236"/>
    </row>
    <row r="15" spans="1:6" s="123" customFormat="1" ht="30" customHeight="1" thickBot="1" x14ac:dyDescent="0.3">
      <c r="A15" s="237" t="str">
        <f>"Nom de l'installation visitée : "&amp;'PLAN AMÉLIORATION'!C5</f>
        <v xml:space="preserve">Nom de l'installation visitée : Centre d'hébergement Saint-Jean-Eudes </v>
      </c>
      <c r="B15" s="238"/>
      <c r="C15" s="239"/>
      <c r="D15" s="239"/>
      <c r="E15" s="239"/>
      <c r="F15" s="240"/>
    </row>
    <row r="16" spans="1:6" s="123" customFormat="1" ht="30" customHeight="1" thickBot="1" x14ac:dyDescent="0.25">
      <c r="A16" s="241" t="str">
        <f>"Région : "&amp;'PLAN AMÉLIORATION'!E4</f>
        <v>Région : Capitale-Nationale</v>
      </c>
      <c r="B16" s="242"/>
      <c r="C16" s="137" t="s">
        <v>3</v>
      </c>
      <c r="D16" s="231">
        <f>IF('PLAN AMÉLIORATION'!I5="","",'PLAN AMÉLIORATION'!I5)</f>
        <v>42032</v>
      </c>
      <c r="E16" s="232"/>
      <c r="F16" s="233"/>
    </row>
    <row r="17" spans="1:6" ht="24.95" customHeight="1" x14ac:dyDescent="0.2">
      <c r="A17" s="243" t="s">
        <v>12</v>
      </c>
      <c r="B17" s="244"/>
      <c r="C17" s="245"/>
      <c r="D17" s="228" t="s">
        <v>82</v>
      </c>
      <c r="E17" s="229"/>
      <c r="F17" s="230"/>
    </row>
    <row r="18" spans="1:6" ht="30" customHeight="1" thickBot="1" x14ac:dyDescent="0.25">
      <c r="A18" s="246"/>
      <c r="B18" s="247"/>
      <c r="C18" s="248"/>
      <c r="D18" s="93" t="s">
        <v>14</v>
      </c>
      <c r="E18" s="226">
        <f>IF('PLAN AMÉLIORATION'!I18="","",'PLAN AMÉLIORATION'!I18)</f>
        <v>42404</v>
      </c>
      <c r="F18" s="227"/>
    </row>
    <row r="19" spans="1:6" s="15" customFormat="1" ht="35.1" customHeight="1" thickBot="1" x14ac:dyDescent="0.3">
      <c r="A19" s="201" t="s">
        <v>6</v>
      </c>
      <c r="B19" s="221"/>
      <c r="C19" s="221"/>
      <c r="D19" s="221"/>
      <c r="E19" s="221"/>
      <c r="F19" s="222"/>
    </row>
    <row r="20" spans="1:6" s="17" customFormat="1" ht="72.75" thickBot="1" x14ac:dyDescent="0.3">
      <c r="A20" s="216" t="s">
        <v>4</v>
      </c>
      <c r="B20" s="217"/>
      <c r="C20" s="101" t="s">
        <v>5</v>
      </c>
      <c r="D20" s="102" t="s">
        <v>11</v>
      </c>
      <c r="E20" s="103" t="s">
        <v>9</v>
      </c>
      <c r="F20" s="104" t="s">
        <v>10</v>
      </c>
    </row>
    <row r="21" spans="1:6" ht="41.25" thickBot="1" x14ac:dyDescent="0.25">
      <c r="A21" s="94">
        <f>IF('PLAN AMÉLIORATION'!A21="","",'PLAN AMÉLIORATION'!A21)</f>
        <v>1</v>
      </c>
      <c r="B21" s="64" t="str">
        <f>IF('PLAN AMÉLIORATION'!B21="","",'PLAN AMÉLIORATION'!B21)</f>
        <v>Le MSSS recommande que l’établissement prenne les moyens pour réaliser, en partenariat avec le comité de résidents, une démarche structurée d’évaluation de la satisfaction des résidents et de leurs proches, distincte de celle réalisée dans le cadre de l’agrément.</v>
      </c>
      <c r="C21" s="97">
        <f>IF('PLAN AMÉLIORATION'!D21="","",'PLAN AMÉLIORATION'!D21)</f>
        <v>42164</v>
      </c>
      <c r="D21" s="98" t="str">
        <f>IF('PLAN AMÉLIORATION'!F21="","",'PLAN AMÉLIORATION'!F21)</f>
        <v/>
      </c>
      <c r="E21" s="99" t="str">
        <f>IF('PLAN AMÉLIORATION'!G21="","",'PLAN AMÉLIORATION'!G21)</f>
        <v/>
      </c>
      <c r="F21" s="100" t="str">
        <f>IF('PLAN AMÉLIORATION'!H21="","",'PLAN AMÉLIORATION'!H21)</f>
        <v>X</v>
      </c>
    </row>
    <row r="22" spans="1:6" ht="22.5" hidden="1" x14ac:dyDescent="0.2">
      <c r="A22" s="95" t="str">
        <f>IF('PLAN AMÉLIORATION'!A22="","",'PLAN AMÉLIORATION'!A22)</f>
        <v/>
      </c>
      <c r="B22" s="69" t="str">
        <f>IF('PLAN AMÉLIORATION'!B22="","",'PLAN AMÉLIORATION'!B22)</f>
        <v/>
      </c>
      <c r="C22" s="65" t="str">
        <f>IF('PLAN AMÉLIORATION'!D22="","",'PLAN AMÉLIORATION'!D22)</f>
        <v/>
      </c>
      <c r="D22" s="66" t="str">
        <f>IF('PLAN AMÉLIORATION'!F22="","",'PLAN AMÉLIORATION'!F22)</f>
        <v/>
      </c>
      <c r="E22" s="67" t="str">
        <f>IF('PLAN AMÉLIORATION'!G22="","",'PLAN AMÉLIORATION'!G22)</f>
        <v/>
      </c>
      <c r="F22" s="68" t="str">
        <f>IF('PLAN AMÉLIORATION'!H22="","",'PLAN AMÉLIORATION'!H22)</f>
        <v/>
      </c>
    </row>
    <row r="23" spans="1:6" ht="22.5" hidden="1" x14ac:dyDescent="0.2">
      <c r="A23" s="95" t="str">
        <f>IF('PLAN AMÉLIORATION'!A23="","",'PLAN AMÉLIORATION'!A23)</f>
        <v/>
      </c>
      <c r="B23" s="69" t="str">
        <f>IF('PLAN AMÉLIORATION'!B23="","",'PLAN AMÉLIORATION'!B23)</f>
        <v/>
      </c>
      <c r="C23" s="65" t="str">
        <f>IF('PLAN AMÉLIORATION'!D23="","",'PLAN AMÉLIORATION'!D23)</f>
        <v/>
      </c>
      <c r="D23" s="66" t="str">
        <f>IF('PLAN AMÉLIORATION'!F23="","",'PLAN AMÉLIORATION'!F23)</f>
        <v/>
      </c>
      <c r="E23" s="67" t="str">
        <f>IF('PLAN AMÉLIORATION'!G23="","",'PLAN AMÉLIORATION'!G23)</f>
        <v/>
      </c>
      <c r="F23" s="68" t="str">
        <f>IF('PLAN AMÉLIORATION'!H23="","",'PLAN AMÉLIORATION'!H23)</f>
        <v/>
      </c>
    </row>
    <row r="24" spans="1:6" ht="22.5" hidden="1" x14ac:dyDescent="0.2">
      <c r="A24" s="95" t="str">
        <f>IF('PLAN AMÉLIORATION'!A24="","",'PLAN AMÉLIORATION'!A24)</f>
        <v/>
      </c>
      <c r="B24" s="69" t="str">
        <f>IF('PLAN AMÉLIORATION'!B24="","",'PLAN AMÉLIORATION'!B24)</f>
        <v/>
      </c>
      <c r="C24" s="65" t="str">
        <f>IF('PLAN AMÉLIORATION'!D24="","",'PLAN AMÉLIORATION'!D24)</f>
        <v/>
      </c>
      <c r="D24" s="66" t="str">
        <f>IF('PLAN AMÉLIORATION'!F24="","",'PLAN AMÉLIORATION'!F24)</f>
        <v/>
      </c>
      <c r="E24" s="67" t="str">
        <f>IF('PLAN AMÉLIORATION'!G24="","",'PLAN AMÉLIORATION'!G24)</f>
        <v/>
      </c>
      <c r="F24" s="68" t="str">
        <f>IF('PLAN AMÉLIORATION'!H24="","",'PLAN AMÉLIORATION'!H24)</f>
        <v/>
      </c>
    </row>
    <row r="25" spans="1:6" ht="22.5" hidden="1" x14ac:dyDescent="0.2">
      <c r="A25" s="95" t="str">
        <f>IF('PLAN AMÉLIORATION'!A25="","",'PLAN AMÉLIORATION'!A25)</f>
        <v/>
      </c>
      <c r="B25" s="69" t="str">
        <f>IF('PLAN AMÉLIORATION'!B25="","",'PLAN AMÉLIORATION'!B25)</f>
        <v/>
      </c>
      <c r="C25" s="65" t="str">
        <f>IF('PLAN AMÉLIORATION'!D25="","",'PLAN AMÉLIORATION'!D25)</f>
        <v/>
      </c>
      <c r="D25" s="66" t="str">
        <f>IF('PLAN AMÉLIORATION'!F25="","",'PLAN AMÉLIORATION'!F25)</f>
        <v/>
      </c>
      <c r="E25" s="67" t="str">
        <f>IF('PLAN AMÉLIORATION'!G25="","",'PLAN AMÉLIORATION'!G25)</f>
        <v/>
      </c>
      <c r="F25" s="68" t="str">
        <f>IF('PLAN AMÉLIORATION'!H25="","",'PLAN AMÉLIORATION'!H25)</f>
        <v/>
      </c>
    </row>
    <row r="26" spans="1:6" ht="22.5" hidden="1" x14ac:dyDescent="0.2">
      <c r="A26" s="95" t="str">
        <f>IF('PLAN AMÉLIORATION'!A26="","",'PLAN AMÉLIORATION'!A26)</f>
        <v/>
      </c>
      <c r="B26" s="69" t="str">
        <f>IF('PLAN AMÉLIORATION'!B26="","",'PLAN AMÉLIORATION'!B26)</f>
        <v/>
      </c>
      <c r="C26" s="65" t="str">
        <f>IF('PLAN AMÉLIORATION'!D26="","",'PLAN AMÉLIORATION'!D26)</f>
        <v/>
      </c>
      <c r="D26" s="66" t="str">
        <f>IF('PLAN AMÉLIORATION'!F26="","",'PLAN AMÉLIORATION'!F26)</f>
        <v/>
      </c>
      <c r="E26" s="67" t="str">
        <f>IF('PLAN AMÉLIORATION'!G26="","",'PLAN AMÉLIORATION'!G26)</f>
        <v/>
      </c>
      <c r="F26" s="68" t="str">
        <f>IF('PLAN AMÉLIORATION'!H26="","",'PLAN AMÉLIORATION'!H26)</f>
        <v/>
      </c>
    </row>
    <row r="27" spans="1:6" ht="23.25" hidden="1" thickBot="1" x14ac:dyDescent="0.25">
      <c r="A27" s="95" t="str">
        <f>IF('PLAN AMÉLIORATION'!A27="","",'PLAN AMÉLIORATION'!A27)</f>
        <v/>
      </c>
      <c r="B27" s="69" t="str">
        <f>IF('PLAN AMÉLIORATION'!B27="","",'PLAN AMÉLIORATION'!B27)</f>
        <v/>
      </c>
      <c r="C27" s="65" t="str">
        <f>IF('PLAN AMÉLIORATION'!D27="","",'PLAN AMÉLIORATION'!D27)</f>
        <v/>
      </c>
      <c r="D27" s="66" t="str">
        <f>IF('PLAN AMÉLIORATION'!F27="","",'PLAN AMÉLIORATION'!F27)</f>
        <v/>
      </c>
      <c r="E27" s="67" t="str">
        <f>IF('PLAN AMÉLIORATION'!G27="","",'PLAN AMÉLIORATION'!G27)</f>
        <v/>
      </c>
      <c r="F27" s="68" t="str">
        <f>IF('PLAN AMÉLIORATION'!H27="","",'PLAN AMÉLIORATION'!H27)</f>
        <v/>
      </c>
    </row>
    <row r="28" spans="1:6" s="10" customFormat="1" ht="20.25" x14ac:dyDescent="0.2">
      <c r="A28" s="218" t="s">
        <v>16</v>
      </c>
      <c r="B28" s="215"/>
      <c r="C28" s="21" t="s">
        <v>17</v>
      </c>
      <c r="D28" s="74">
        <f>IF('PLAN AMÉLIORATION'!F28="","",'PLAN AMÉLIORATION'!F28)</f>
        <v>0</v>
      </c>
      <c r="E28" s="75">
        <f>IF('PLAN AMÉLIORATION'!G28="","",'PLAN AMÉLIORATION'!G28)</f>
        <v>0</v>
      </c>
      <c r="F28" s="76">
        <f>IF('PLAN AMÉLIORATION'!H28="","",'PLAN AMÉLIORATION'!H28)</f>
        <v>1</v>
      </c>
    </row>
    <row r="29" spans="1:6" s="10" customFormat="1" ht="21" thickBot="1" x14ac:dyDescent="0.25">
      <c r="A29" s="219"/>
      <c r="B29" s="220"/>
      <c r="C29" s="22" t="s">
        <v>18</v>
      </c>
      <c r="D29" s="77">
        <f>IF('PLAN AMÉLIORATION'!F29="","",'PLAN AMÉLIORATION'!F29)</f>
        <v>0</v>
      </c>
      <c r="E29" s="78">
        <f>IF('PLAN AMÉLIORATION'!G29="","",'PLAN AMÉLIORATION'!G29)</f>
        <v>0</v>
      </c>
      <c r="F29" s="79">
        <f>IF('PLAN AMÉLIORATION'!H29="","",'PLAN AMÉLIORATION'!H29)</f>
        <v>100</v>
      </c>
    </row>
    <row r="30" spans="1:6" ht="35.1" hidden="1" customHeight="1" thickBot="1" x14ac:dyDescent="0.3">
      <c r="A30" s="213" t="s">
        <v>7</v>
      </c>
      <c r="B30" s="214"/>
      <c r="C30" s="214"/>
      <c r="D30" s="214"/>
      <c r="E30" s="214"/>
      <c r="F30" s="215"/>
    </row>
    <row r="31" spans="1:6" s="105" customFormat="1" ht="72.75" hidden="1" thickBot="1" x14ac:dyDescent="0.3">
      <c r="A31" s="216" t="s">
        <v>4</v>
      </c>
      <c r="B31" s="217"/>
      <c r="C31" s="101" t="s">
        <v>5</v>
      </c>
      <c r="D31" s="102" t="s">
        <v>11</v>
      </c>
      <c r="E31" s="103" t="s">
        <v>9</v>
      </c>
      <c r="F31" s="104" t="s">
        <v>10</v>
      </c>
    </row>
    <row r="32" spans="1:6" ht="22.5" hidden="1" x14ac:dyDescent="0.2">
      <c r="A32" s="94" t="str">
        <f>IF('PLAN AMÉLIORATION'!A32="","",'PLAN AMÉLIORATION'!A32)</f>
        <v/>
      </c>
      <c r="B32" s="64" t="str">
        <f>IF('PLAN AMÉLIORATION'!B32="","",'PLAN AMÉLIORATION'!B32)</f>
        <v/>
      </c>
      <c r="C32" s="97" t="str">
        <f>IF('PLAN AMÉLIORATION'!D32="","",'PLAN AMÉLIORATION'!D32)</f>
        <v/>
      </c>
      <c r="D32" s="98" t="str">
        <f>IF('PLAN AMÉLIORATION'!F32="","",'PLAN AMÉLIORATION'!F32)</f>
        <v/>
      </c>
      <c r="E32" s="99" t="str">
        <f>IF('PLAN AMÉLIORATION'!G32="","",'PLAN AMÉLIORATION'!G32)</f>
        <v/>
      </c>
      <c r="F32" s="100" t="str">
        <f>IF('PLAN AMÉLIORATION'!H32="","",'PLAN AMÉLIORATION'!H32)</f>
        <v/>
      </c>
    </row>
    <row r="33" spans="1:13" ht="23.25" hidden="1" thickBot="1" x14ac:dyDescent="0.25">
      <c r="A33" s="95" t="str">
        <f>IF('PLAN AMÉLIORATION'!A33="","",'PLAN AMÉLIORATION'!A33)</f>
        <v/>
      </c>
      <c r="B33" s="69" t="str">
        <f>IF('PLAN AMÉLIORATION'!B33="","",'PLAN AMÉLIORATION'!B33)</f>
        <v/>
      </c>
      <c r="C33" s="65" t="str">
        <f>IF('PLAN AMÉLIORATION'!D33="","",'PLAN AMÉLIORATION'!D33)</f>
        <v/>
      </c>
      <c r="D33" s="66" t="str">
        <f>IF('PLAN AMÉLIORATION'!F33="","",'PLAN AMÉLIORATION'!F33)</f>
        <v/>
      </c>
      <c r="E33" s="67" t="str">
        <f>IF('PLAN AMÉLIORATION'!G33="","",'PLAN AMÉLIORATION'!G33)</f>
        <v/>
      </c>
      <c r="F33" s="68" t="str">
        <f>IF('PLAN AMÉLIORATION'!H33="","",'PLAN AMÉLIORATION'!H33)</f>
        <v/>
      </c>
    </row>
    <row r="34" spans="1:13" ht="20.25" hidden="1" x14ac:dyDescent="0.2">
      <c r="A34" s="218" t="s">
        <v>19</v>
      </c>
      <c r="B34" s="215"/>
      <c r="C34" s="21" t="s">
        <v>17</v>
      </c>
      <c r="D34" s="74">
        <f>IF('PLAN AMÉLIORATION'!F34="","",'PLAN AMÉLIORATION'!F34)</f>
        <v>0</v>
      </c>
      <c r="E34" s="75">
        <f>IF('PLAN AMÉLIORATION'!G34="","",'PLAN AMÉLIORATION'!G34)</f>
        <v>0</v>
      </c>
      <c r="F34" s="76">
        <f>IF('PLAN AMÉLIORATION'!H34="","",'PLAN AMÉLIORATION'!H34)</f>
        <v>0</v>
      </c>
    </row>
    <row r="35" spans="1:13" ht="21" hidden="1" thickBot="1" x14ac:dyDescent="0.25">
      <c r="A35" s="219"/>
      <c r="B35" s="220"/>
      <c r="C35" s="22" t="s">
        <v>18</v>
      </c>
      <c r="D35" s="77">
        <f>IF('PLAN AMÉLIORATION'!F35="","",'PLAN AMÉLIORATION'!F35)</f>
        <v>0</v>
      </c>
      <c r="E35" s="78">
        <f>IF('PLAN AMÉLIORATION'!G35="","",'PLAN AMÉLIORATION'!G35)</f>
        <v>0</v>
      </c>
      <c r="F35" s="79">
        <f>IF('PLAN AMÉLIORATION'!H35="","",'PLAN AMÉLIORATION'!H35)</f>
        <v>0</v>
      </c>
    </row>
    <row r="36" spans="1:13" ht="35.1" hidden="1" customHeight="1" thickBot="1" x14ac:dyDescent="0.3">
      <c r="A36" s="201" t="s">
        <v>73</v>
      </c>
      <c r="B36" s="221"/>
      <c r="C36" s="221"/>
      <c r="D36" s="221"/>
      <c r="E36" s="221"/>
      <c r="F36" s="222"/>
      <c r="G36" s="14"/>
      <c r="H36" s="14"/>
      <c r="I36" s="14"/>
      <c r="J36" s="14"/>
      <c r="K36" s="14"/>
      <c r="L36" s="14"/>
      <c r="M36" s="14"/>
    </row>
    <row r="37" spans="1:13" s="15" customFormat="1" ht="24.95" hidden="1" customHeight="1" thickBot="1" x14ac:dyDescent="0.3">
      <c r="A37" s="251" t="s">
        <v>71</v>
      </c>
      <c r="B37" s="221"/>
      <c r="C37" s="221"/>
      <c r="D37" s="221"/>
      <c r="E37" s="221"/>
      <c r="F37" s="222"/>
    </row>
    <row r="38" spans="1:13" s="17" customFormat="1" ht="72.75" hidden="1" thickBot="1" x14ac:dyDescent="0.3">
      <c r="A38" s="216" t="s">
        <v>4</v>
      </c>
      <c r="B38" s="217"/>
      <c r="C38" s="101" t="s">
        <v>5</v>
      </c>
      <c r="D38" s="102" t="s">
        <v>11</v>
      </c>
      <c r="E38" s="103" t="s">
        <v>9</v>
      </c>
      <c r="F38" s="104" t="s">
        <v>10</v>
      </c>
    </row>
    <row r="39" spans="1:13" ht="22.5" hidden="1" x14ac:dyDescent="0.2">
      <c r="A39" s="94" t="str">
        <f>IF('PLAN AMÉLIORATION'!A39="","",'PLAN AMÉLIORATION'!A39)</f>
        <v/>
      </c>
      <c r="B39" s="64" t="str">
        <f>IF('PLAN AMÉLIORATION'!B39="","",'PLAN AMÉLIORATION'!B39)</f>
        <v/>
      </c>
      <c r="C39" s="97" t="str">
        <f>IF('PLAN AMÉLIORATION'!D39="","",'PLAN AMÉLIORATION'!D39)</f>
        <v/>
      </c>
      <c r="D39" s="98" t="str">
        <f>IF('PLAN AMÉLIORATION'!F39="","",'PLAN AMÉLIORATION'!F39)</f>
        <v/>
      </c>
      <c r="E39" s="99" t="str">
        <f>IF('PLAN AMÉLIORATION'!G39="","",'PLAN AMÉLIORATION'!G39)</f>
        <v/>
      </c>
      <c r="F39" s="100" t="str">
        <f>IF('PLAN AMÉLIORATION'!H39="","",'PLAN AMÉLIORATION'!H39)</f>
        <v/>
      </c>
    </row>
    <row r="40" spans="1:13" ht="22.5" hidden="1" x14ac:dyDescent="0.2">
      <c r="A40" s="95" t="str">
        <f>IF('PLAN AMÉLIORATION'!A40="","",'PLAN AMÉLIORATION'!A40)</f>
        <v/>
      </c>
      <c r="B40" s="69" t="str">
        <f>IF('PLAN AMÉLIORATION'!B40="","",'PLAN AMÉLIORATION'!B40)</f>
        <v/>
      </c>
      <c r="C40" s="65" t="str">
        <f>IF('PLAN AMÉLIORATION'!D40="","",'PLAN AMÉLIORATION'!D40)</f>
        <v/>
      </c>
      <c r="D40" s="66" t="str">
        <f>IF('PLAN AMÉLIORATION'!F40="","",'PLAN AMÉLIORATION'!F40)</f>
        <v/>
      </c>
      <c r="E40" s="67" t="str">
        <f>IF('PLAN AMÉLIORATION'!G40="","",'PLAN AMÉLIORATION'!G40)</f>
        <v/>
      </c>
      <c r="F40" s="68" t="str">
        <f>IF('PLAN AMÉLIORATION'!H40="","",'PLAN AMÉLIORATION'!H40)</f>
        <v/>
      </c>
    </row>
    <row r="41" spans="1:13" ht="23.25" hidden="1" thickBot="1" x14ac:dyDescent="0.25">
      <c r="A41" s="96" t="str">
        <f>IF('PLAN AMÉLIORATION'!A41="","",'PLAN AMÉLIORATION'!A41)</f>
        <v/>
      </c>
      <c r="B41" s="70" t="str">
        <f>IF('PLAN AMÉLIORATION'!B41="","",'PLAN AMÉLIORATION'!B41)</f>
        <v/>
      </c>
      <c r="C41" s="65" t="str">
        <f>IF('PLAN AMÉLIORATION'!D41="","",'PLAN AMÉLIORATION'!D41)</f>
        <v/>
      </c>
      <c r="D41" s="66" t="str">
        <f>IF('PLAN AMÉLIORATION'!F41="","",'PLAN AMÉLIORATION'!F41)</f>
        <v/>
      </c>
      <c r="E41" s="67" t="str">
        <f>IF('PLAN AMÉLIORATION'!G41="","",'PLAN AMÉLIORATION'!G41)</f>
        <v/>
      </c>
      <c r="F41" s="68" t="str">
        <f>IF('PLAN AMÉLIORATION'!H41="","",'PLAN AMÉLIORATION'!H41)</f>
        <v/>
      </c>
    </row>
    <row r="42" spans="1:13" ht="20.25" hidden="1" x14ac:dyDescent="0.2">
      <c r="A42" s="249" t="s">
        <v>21</v>
      </c>
      <c r="B42" s="215"/>
      <c r="C42" s="21" t="s">
        <v>17</v>
      </c>
      <c r="D42" s="74">
        <f>IF('PLAN AMÉLIORATION'!F42="","",'PLAN AMÉLIORATION'!F42)</f>
        <v>0</v>
      </c>
      <c r="E42" s="75">
        <f>IF('PLAN AMÉLIORATION'!G42="","",'PLAN AMÉLIORATION'!G42)</f>
        <v>0</v>
      </c>
      <c r="F42" s="76">
        <f>IF('PLAN AMÉLIORATION'!H42="","",'PLAN AMÉLIORATION'!H42)</f>
        <v>0</v>
      </c>
    </row>
    <row r="43" spans="1:13" ht="21" hidden="1" thickBot="1" x14ac:dyDescent="0.25">
      <c r="A43" s="219"/>
      <c r="B43" s="220"/>
      <c r="C43" s="22" t="s">
        <v>18</v>
      </c>
      <c r="D43" s="77">
        <f>IF('PLAN AMÉLIORATION'!F43="","",'PLAN AMÉLIORATION'!F43)</f>
        <v>0</v>
      </c>
      <c r="E43" s="78">
        <f>IF('PLAN AMÉLIORATION'!G43="","",'PLAN AMÉLIORATION'!G43)</f>
        <v>0</v>
      </c>
      <c r="F43" s="79">
        <f>IF('PLAN AMÉLIORATION'!H43="","",'PLAN AMÉLIORATION'!H43)</f>
        <v>0</v>
      </c>
    </row>
    <row r="44" spans="1:13" ht="24.95" hidden="1" customHeight="1" thickBot="1" x14ac:dyDescent="0.3">
      <c r="A44" s="197" t="s">
        <v>75</v>
      </c>
      <c r="B44" s="221"/>
      <c r="C44" s="221"/>
      <c r="D44" s="221"/>
      <c r="E44" s="221"/>
      <c r="F44" s="222"/>
    </row>
    <row r="45" spans="1:13" s="17" customFormat="1" ht="72.75" hidden="1" thickBot="1" x14ac:dyDescent="0.3">
      <c r="A45" s="216" t="s">
        <v>4</v>
      </c>
      <c r="B45" s="217"/>
      <c r="C45" s="101" t="s">
        <v>5</v>
      </c>
      <c r="D45" s="102" t="s">
        <v>11</v>
      </c>
      <c r="E45" s="103" t="s">
        <v>9</v>
      </c>
      <c r="F45" s="104" t="s">
        <v>10</v>
      </c>
    </row>
    <row r="46" spans="1:13" ht="22.5" hidden="1" x14ac:dyDescent="0.2">
      <c r="A46" s="94" t="str">
        <f>IF('PLAN AMÉLIORATION'!A46="","",'PLAN AMÉLIORATION'!A46)</f>
        <v/>
      </c>
      <c r="B46" s="64" t="str">
        <f>IF('PLAN AMÉLIORATION'!B46="","",'PLAN AMÉLIORATION'!B46)</f>
        <v/>
      </c>
      <c r="C46" s="97" t="str">
        <f>IF('PLAN AMÉLIORATION'!D46="","",'PLAN AMÉLIORATION'!D46)</f>
        <v/>
      </c>
      <c r="D46" s="98" t="str">
        <f>IF('PLAN AMÉLIORATION'!F46="","",'PLAN AMÉLIORATION'!F46)</f>
        <v/>
      </c>
      <c r="E46" s="99" t="str">
        <f>IF('PLAN AMÉLIORATION'!G46="","",'PLAN AMÉLIORATION'!G46)</f>
        <v/>
      </c>
      <c r="F46" s="100" t="str">
        <f>IF('PLAN AMÉLIORATION'!H46="","",'PLAN AMÉLIORATION'!H46)</f>
        <v/>
      </c>
    </row>
    <row r="47" spans="1:13" ht="23.25" hidden="1" thickBot="1" x14ac:dyDescent="0.25">
      <c r="A47" s="96" t="str">
        <f>IF('PLAN AMÉLIORATION'!A47="","",'PLAN AMÉLIORATION'!A47)</f>
        <v/>
      </c>
      <c r="B47" s="70" t="str">
        <f>IF('PLAN AMÉLIORATION'!B47="","",'PLAN AMÉLIORATION'!B47)</f>
        <v/>
      </c>
      <c r="C47" s="65" t="str">
        <f>IF('PLAN AMÉLIORATION'!D47="","",'PLAN AMÉLIORATION'!D47)</f>
        <v/>
      </c>
      <c r="D47" s="66" t="str">
        <f>IF('PLAN AMÉLIORATION'!F47="","",'PLAN AMÉLIORATION'!F47)</f>
        <v/>
      </c>
      <c r="E47" s="67" t="str">
        <f>IF('PLAN AMÉLIORATION'!G47="","",'PLAN AMÉLIORATION'!G47)</f>
        <v/>
      </c>
      <c r="F47" s="68" t="str">
        <f>IF('PLAN AMÉLIORATION'!H47="","",'PLAN AMÉLIORATION'!H47)</f>
        <v/>
      </c>
    </row>
    <row r="48" spans="1:13" ht="20.25" hidden="1" x14ac:dyDescent="0.2">
      <c r="A48" s="249" t="s">
        <v>22</v>
      </c>
      <c r="B48" s="215"/>
      <c r="C48" s="21" t="s">
        <v>17</v>
      </c>
      <c r="D48" s="74">
        <f>IF('PLAN AMÉLIORATION'!F48="","",'PLAN AMÉLIORATION'!F48)</f>
        <v>0</v>
      </c>
      <c r="E48" s="75">
        <f>IF('PLAN AMÉLIORATION'!G48="","",'PLAN AMÉLIORATION'!G48)</f>
        <v>0</v>
      </c>
      <c r="F48" s="76">
        <f>IF('PLAN AMÉLIORATION'!H48="","",'PLAN AMÉLIORATION'!H48)</f>
        <v>0</v>
      </c>
    </row>
    <row r="49" spans="1:6" ht="21" hidden="1" thickBot="1" x14ac:dyDescent="0.25">
      <c r="A49" s="219"/>
      <c r="B49" s="220"/>
      <c r="C49" s="22" t="s">
        <v>18</v>
      </c>
      <c r="D49" s="77">
        <f>IF('PLAN AMÉLIORATION'!F49="","",'PLAN AMÉLIORATION'!F49)</f>
        <v>0</v>
      </c>
      <c r="E49" s="78">
        <f>IF('PLAN AMÉLIORATION'!G49="","",'PLAN AMÉLIORATION'!G49)</f>
        <v>0</v>
      </c>
      <c r="F49" s="79">
        <f>IF('PLAN AMÉLIORATION'!H49="","",'PLAN AMÉLIORATION'!H49)</f>
        <v>0</v>
      </c>
    </row>
    <row r="50" spans="1:6" ht="24.95" hidden="1" customHeight="1" thickBot="1" x14ac:dyDescent="0.3">
      <c r="A50" s="250" t="s">
        <v>77</v>
      </c>
      <c r="B50" s="214"/>
      <c r="C50" s="214"/>
      <c r="D50" s="214"/>
      <c r="E50" s="214"/>
      <c r="F50" s="215"/>
    </row>
    <row r="51" spans="1:6" s="17" customFormat="1" ht="72.75" hidden="1" thickBot="1" x14ac:dyDescent="0.3">
      <c r="A51" s="216" t="s">
        <v>4</v>
      </c>
      <c r="B51" s="217"/>
      <c r="C51" s="101" t="s">
        <v>5</v>
      </c>
      <c r="D51" s="102" t="s">
        <v>11</v>
      </c>
      <c r="E51" s="103" t="s">
        <v>9</v>
      </c>
      <c r="F51" s="104" t="s">
        <v>10</v>
      </c>
    </row>
    <row r="52" spans="1:6" ht="22.5" hidden="1" x14ac:dyDescent="0.2">
      <c r="A52" s="94" t="str">
        <f>IF('PLAN AMÉLIORATION'!A52="","",'PLAN AMÉLIORATION'!A52)</f>
        <v/>
      </c>
      <c r="B52" s="64" t="str">
        <f>IF('PLAN AMÉLIORATION'!B52="","",'PLAN AMÉLIORATION'!B52)</f>
        <v/>
      </c>
      <c r="C52" s="97" t="str">
        <f>IF('PLAN AMÉLIORATION'!D52="","",'PLAN AMÉLIORATION'!D52)</f>
        <v/>
      </c>
      <c r="D52" s="98" t="str">
        <f>IF('PLAN AMÉLIORATION'!F52="","",'PLAN AMÉLIORATION'!F52)</f>
        <v/>
      </c>
      <c r="E52" s="99" t="str">
        <f>IF('PLAN AMÉLIORATION'!G52="","",'PLAN AMÉLIORATION'!G52)</f>
        <v/>
      </c>
      <c r="F52" s="100" t="str">
        <f>IF('PLAN AMÉLIORATION'!H52="","",'PLAN AMÉLIORATION'!H52)</f>
        <v/>
      </c>
    </row>
    <row r="53" spans="1:6" ht="22.5" hidden="1" x14ac:dyDescent="0.2">
      <c r="A53" s="95" t="str">
        <f>IF('PLAN AMÉLIORATION'!A53="","",'PLAN AMÉLIORATION'!A53)</f>
        <v/>
      </c>
      <c r="B53" s="69" t="str">
        <f>IF('PLAN AMÉLIORATION'!B53="","",'PLAN AMÉLIORATION'!B53)</f>
        <v/>
      </c>
      <c r="C53" s="65" t="str">
        <f>IF('PLAN AMÉLIORATION'!D53="","",'PLAN AMÉLIORATION'!D53)</f>
        <v/>
      </c>
      <c r="D53" s="66" t="str">
        <f>IF('PLAN AMÉLIORATION'!F53="","",'PLAN AMÉLIORATION'!F53)</f>
        <v/>
      </c>
      <c r="E53" s="67" t="str">
        <f>IF('PLAN AMÉLIORATION'!G53="","",'PLAN AMÉLIORATION'!G53)</f>
        <v/>
      </c>
      <c r="F53" s="68" t="str">
        <f>IF('PLAN AMÉLIORATION'!H53="","",'PLAN AMÉLIORATION'!H53)</f>
        <v/>
      </c>
    </row>
    <row r="54" spans="1:6" ht="22.5" hidden="1" x14ac:dyDescent="0.2">
      <c r="A54" s="95" t="str">
        <f>IF('PLAN AMÉLIORATION'!A54="","",'PLAN AMÉLIORATION'!A54)</f>
        <v/>
      </c>
      <c r="B54" s="69" t="str">
        <f>IF('PLAN AMÉLIORATION'!B54="","",'PLAN AMÉLIORATION'!B54)</f>
        <v/>
      </c>
      <c r="C54" s="65" t="str">
        <f>IF('PLAN AMÉLIORATION'!D54="","",'PLAN AMÉLIORATION'!D54)</f>
        <v/>
      </c>
      <c r="D54" s="66" t="str">
        <f>IF('PLAN AMÉLIORATION'!F54="","",'PLAN AMÉLIORATION'!F54)</f>
        <v/>
      </c>
      <c r="E54" s="67" t="str">
        <f>IF('PLAN AMÉLIORATION'!G54="","",'PLAN AMÉLIORATION'!G54)</f>
        <v/>
      </c>
      <c r="F54" s="68" t="str">
        <f>IF('PLAN AMÉLIORATION'!H54="","",'PLAN AMÉLIORATION'!H54)</f>
        <v/>
      </c>
    </row>
    <row r="55" spans="1:6" ht="22.5" hidden="1" x14ac:dyDescent="0.2">
      <c r="A55" s="95" t="str">
        <f>IF('PLAN AMÉLIORATION'!A55="","",'PLAN AMÉLIORATION'!A55)</f>
        <v/>
      </c>
      <c r="B55" s="69" t="str">
        <f>IF('PLAN AMÉLIORATION'!B55="","",'PLAN AMÉLIORATION'!B55)</f>
        <v/>
      </c>
      <c r="C55" s="65" t="str">
        <f>IF('PLAN AMÉLIORATION'!D55="","",'PLAN AMÉLIORATION'!D55)</f>
        <v/>
      </c>
      <c r="D55" s="71" t="str">
        <f>IF('PLAN AMÉLIORATION'!F55="","",'PLAN AMÉLIORATION'!F55)</f>
        <v/>
      </c>
      <c r="E55" s="72" t="str">
        <f>IF('PLAN AMÉLIORATION'!G55="","",'PLAN AMÉLIORATION'!G55)</f>
        <v/>
      </c>
      <c r="F55" s="73" t="str">
        <f>IF('PLAN AMÉLIORATION'!H55="","",'PLAN AMÉLIORATION'!H55)</f>
        <v/>
      </c>
    </row>
    <row r="56" spans="1:6" ht="23.25" hidden="1" thickBot="1" x14ac:dyDescent="0.25">
      <c r="A56" s="96" t="str">
        <f>IF('PLAN AMÉLIORATION'!A56="","",'PLAN AMÉLIORATION'!A56)</f>
        <v/>
      </c>
      <c r="B56" s="70" t="str">
        <f>IF('PLAN AMÉLIORATION'!B56="","",'PLAN AMÉLIORATION'!B56)</f>
        <v/>
      </c>
      <c r="C56" s="65" t="str">
        <f>IF('PLAN AMÉLIORATION'!D56="","",'PLAN AMÉLIORATION'!D56)</f>
        <v/>
      </c>
      <c r="D56" s="71" t="str">
        <f>IF('PLAN AMÉLIORATION'!F56="","",'PLAN AMÉLIORATION'!F56)</f>
        <v/>
      </c>
      <c r="E56" s="72" t="str">
        <f>IF('PLAN AMÉLIORATION'!G56="","",'PLAN AMÉLIORATION'!G56)</f>
        <v/>
      </c>
      <c r="F56" s="73" t="str">
        <f>IF('PLAN AMÉLIORATION'!H56="","",'PLAN AMÉLIORATION'!H56)</f>
        <v/>
      </c>
    </row>
    <row r="57" spans="1:6" ht="20.25" hidden="1" x14ac:dyDescent="0.2">
      <c r="A57" s="249" t="s">
        <v>23</v>
      </c>
      <c r="B57" s="215"/>
      <c r="C57" s="21" t="s">
        <v>17</v>
      </c>
      <c r="D57" s="74">
        <f>IF('PLAN AMÉLIORATION'!F57="","",'PLAN AMÉLIORATION'!F57)</f>
        <v>0</v>
      </c>
      <c r="E57" s="75">
        <f>IF('PLAN AMÉLIORATION'!G57="","",'PLAN AMÉLIORATION'!G57)</f>
        <v>0</v>
      </c>
      <c r="F57" s="76">
        <f>IF('PLAN AMÉLIORATION'!H57="","",'PLAN AMÉLIORATION'!H57)</f>
        <v>0</v>
      </c>
    </row>
    <row r="58" spans="1:6" ht="21" hidden="1" thickBot="1" x14ac:dyDescent="0.25">
      <c r="A58" s="219"/>
      <c r="B58" s="220"/>
      <c r="C58" s="22" t="s">
        <v>18</v>
      </c>
      <c r="D58" s="77">
        <f>IF('PLAN AMÉLIORATION'!F58="","",'PLAN AMÉLIORATION'!F58)</f>
        <v>0</v>
      </c>
      <c r="E58" s="78">
        <f>IF('PLAN AMÉLIORATION'!G58="","",'PLAN AMÉLIORATION'!G58)</f>
        <v>0</v>
      </c>
      <c r="F58" s="79">
        <f>IF('PLAN AMÉLIORATION'!H58="","",'PLAN AMÉLIORATION'!H58)</f>
        <v>0</v>
      </c>
    </row>
    <row r="59" spans="1:6" ht="24.95" hidden="1" customHeight="1" thickBot="1" x14ac:dyDescent="0.3">
      <c r="A59" s="253" t="s">
        <v>76</v>
      </c>
      <c r="B59" s="214"/>
      <c r="C59" s="214"/>
      <c r="D59" s="214"/>
      <c r="E59" s="214"/>
      <c r="F59" s="215"/>
    </row>
    <row r="60" spans="1:6" s="105" customFormat="1" ht="72.75" hidden="1" thickBot="1" x14ac:dyDescent="0.3">
      <c r="A60" s="216" t="s">
        <v>4</v>
      </c>
      <c r="B60" s="217"/>
      <c r="C60" s="101" t="s">
        <v>5</v>
      </c>
      <c r="D60" s="102" t="s">
        <v>11</v>
      </c>
      <c r="E60" s="103" t="s">
        <v>9</v>
      </c>
      <c r="F60" s="104" t="s">
        <v>10</v>
      </c>
    </row>
    <row r="61" spans="1:6" ht="22.5" hidden="1" x14ac:dyDescent="0.2">
      <c r="A61" s="94" t="str">
        <f>IF('PLAN AMÉLIORATION'!A61="","",'PLAN AMÉLIORATION'!A61)</f>
        <v/>
      </c>
      <c r="B61" s="64" t="str">
        <f>IF('PLAN AMÉLIORATION'!B61="","",'PLAN AMÉLIORATION'!B61)</f>
        <v/>
      </c>
      <c r="C61" s="97" t="str">
        <f>IF('PLAN AMÉLIORATION'!D61="","",'PLAN AMÉLIORATION'!D61)</f>
        <v/>
      </c>
      <c r="D61" s="98" t="str">
        <f>IF('PLAN AMÉLIORATION'!F61="","",'PLAN AMÉLIORATION'!F61)</f>
        <v/>
      </c>
      <c r="E61" s="99" t="str">
        <f>IF('PLAN AMÉLIORATION'!G61="","",'PLAN AMÉLIORATION'!G61)</f>
        <v/>
      </c>
      <c r="F61" s="100" t="str">
        <f>IF('PLAN AMÉLIORATION'!H61="","",'PLAN AMÉLIORATION'!H61)</f>
        <v/>
      </c>
    </row>
    <row r="62" spans="1:6" ht="22.5" hidden="1" x14ac:dyDescent="0.2">
      <c r="A62" s="95" t="str">
        <f>IF('PLAN AMÉLIORATION'!A62="","",'PLAN AMÉLIORATION'!A62)</f>
        <v/>
      </c>
      <c r="B62" s="69" t="str">
        <f>IF('PLAN AMÉLIORATION'!B62="","",'PLAN AMÉLIORATION'!B62)</f>
        <v/>
      </c>
      <c r="C62" s="65" t="str">
        <f>IF('PLAN AMÉLIORATION'!D62="","",'PLAN AMÉLIORATION'!D62)</f>
        <v/>
      </c>
      <c r="D62" s="66" t="str">
        <f>IF('PLAN AMÉLIORATION'!F62="","",'PLAN AMÉLIORATION'!F62)</f>
        <v/>
      </c>
      <c r="E62" s="67" t="str">
        <f>IF('PLAN AMÉLIORATION'!G62="","",'PLAN AMÉLIORATION'!G62)</f>
        <v/>
      </c>
      <c r="F62" s="68" t="str">
        <f>IF('PLAN AMÉLIORATION'!H62="","",'PLAN AMÉLIORATION'!H62)</f>
        <v/>
      </c>
    </row>
    <row r="63" spans="1:6" ht="23.25" hidden="1" thickBot="1" x14ac:dyDescent="0.25">
      <c r="A63" s="96" t="str">
        <f>IF('PLAN AMÉLIORATION'!A63="","",'PLAN AMÉLIORATION'!A63)</f>
        <v/>
      </c>
      <c r="B63" s="70" t="str">
        <f>IF('PLAN AMÉLIORATION'!B63="","",'PLAN AMÉLIORATION'!B63)</f>
        <v/>
      </c>
      <c r="C63" s="65" t="str">
        <f>IF('PLAN AMÉLIORATION'!D63="","",'PLAN AMÉLIORATION'!D63)</f>
        <v/>
      </c>
      <c r="D63" s="66" t="str">
        <f>IF('PLAN AMÉLIORATION'!F63="","",'PLAN AMÉLIORATION'!F63)</f>
        <v/>
      </c>
      <c r="E63" s="67" t="str">
        <f>IF('PLAN AMÉLIORATION'!G63="","",'PLAN AMÉLIORATION'!G63)</f>
        <v/>
      </c>
      <c r="F63" s="68" t="str">
        <f>IF('PLAN AMÉLIORATION'!H63="","",'PLAN AMÉLIORATION'!H63)</f>
        <v/>
      </c>
    </row>
    <row r="64" spans="1:6" ht="20.25" hidden="1" x14ac:dyDescent="0.2">
      <c r="A64" s="252" t="s">
        <v>24</v>
      </c>
      <c r="B64" s="215"/>
      <c r="C64" s="21" t="s">
        <v>17</v>
      </c>
      <c r="D64" s="74">
        <f>IF('PLAN AMÉLIORATION'!F64="","",'PLAN AMÉLIORATION'!F64)</f>
        <v>0</v>
      </c>
      <c r="E64" s="75">
        <f>IF('PLAN AMÉLIORATION'!G64="","",'PLAN AMÉLIORATION'!G64)</f>
        <v>0</v>
      </c>
      <c r="F64" s="76">
        <f>IF('PLAN AMÉLIORATION'!H64="","",'PLAN AMÉLIORATION'!H64)</f>
        <v>0</v>
      </c>
    </row>
    <row r="65" spans="1:6" ht="21" hidden="1" thickBot="1" x14ac:dyDescent="0.25">
      <c r="A65" s="219"/>
      <c r="B65" s="220"/>
      <c r="C65" s="22" t="s">
        <v>18</v>
      </c>
      <c r="D65" s="126">
        <f>IF('PLAN AMÉLIORATION'!F65="","",'PLAN AMÉLIORATION'!F65)</f>
        <v>0</v>
      </c>
      <c r="E65" s="127">
        <f>IF('PLAN AMÉLIORATION'!G65="","",'PLAN AMÉLIORATION'!G65)</f>
        <v>0</v>
      </c>
      <c r="F65" s="128">
        <f>IF('PLAN AMÉLIORATION'!H65="","",'PLAN AMÉLIORATION'!H65)</f>
        <v>0</v>
      </c>
    </row>
    <row r="66" spans="1:6" ht="20.25" hidden="1" x14ac:dyDescent="0.2">
      <c r="A66" s="218" t="s">
        <v>20</v>
      </c>
      <c r="B66" s="215"/>
      <c r="C66" s="124" t="s">
        <v>17</v>
      </c>
      <c r="D66" s="74">
        <f>IF('PLAN AMÉLIORATION'!F66="","",'PLAN AMÉLIORATION'!F66)</f>
        <v>0</v>
      </c>
      <c r="E66" s="75">
        <f>IF('PLAN AMÉLIORATION'!G66="","",'PLAN AMÉLIORATION'!G66)</f>
        <v>0</v>
      </c>
      <c r="F66" s="76">
        <f>IF('PLAN AMÉLIORATION'!H66="","",'PLAN AMÉLIORATION'!H66)</f>
        <v>0</v>
      </c>
    </row>
    <row r="67" spans="1:6" ht="21" hidden="1" thickBot="1" x14ac:dyDescent="0.25">
      <c r="A67" s="219"/>
      <c r="B67" s="220"/>
      <c r="C67" s="125" t="s">
        <v>18</v>
      </c>
      <c r="D67" s="77">
        <f>IF('PLAN AMÉLIORATION'!F67="","",'PLAN AMÉLIORATION'!F67)</f>
        <v>0</v>
      </c>
      <c r="E67" s="78">
        <f>IF('PLAN AMÉLIORATION'!G67="","",'PLAN AMÉLIORATION'!G67)</f>
        <v>0</v>
      </c>
      <c r="F67" s="79">
        <f>IF('PLAN AMÉLIORATION'!H67="","",'PLAN AMÉLIORATION'!H67)</f>
        <v>0</v>
      </c>
    </row>
    <row r="68" spans="1:6" ht="35.1" hidden="1" customHeight="1" thickBot="1" x14ac:dyDescent="0.3">
      <c r="A68" s="201" t="s">
        <v>13</v>
      </c>
      <c r="B68" s="221"/>
      <c r="C68" s="221"/>
      <c r="D68" s="225"/>
      <c r="E68" s="225"/>
      <c r="F68" s="220"/>
    </row>
    <row r="69" spans="1:6" s="17" customFormat="1" ht="72.75" hidden="1" thickBot="1" x14ac:dyDescent="0.3">
      <c r="A69" s="216" t="s">
        <v>4</v>
      </c>
      <c r="B69" s="217"/>
      <c r="C69" s="101" t="s">
        <v>5</v>
      </c>
      <c r="D69" s="102" t="s">
        <v>11</v>
      </c>
      <c r="E69" s="103" t="s">
        <v>9</v>
      </c>
      <c r="F69" s="104" t="s">
        <v>10</v>
      </c>
    </row>
    <row r="70" spans="1:6" ht="22.5" hidden="1" x14ac:dyDescent="0.2">
      <c r="A70" s="94" t="str">
        <f>IF('PLAN AMÉLIORATION'!A70="","",'PLAN AMÉLIORATION'!A70)</f>
        <v/>
      </c>
      <c r="B70" s="64" t="str">
        <f>IF('PLAN AMÉLIORATION'!B70="","",'PLAN AMÉLIORATION'!B70)</f>
        <v/>
      </c>
      <c r="C70" s="97" t="str">
        <f>IF('PLAN AMÉLIORATION'!D70="","",'PLAN AMÉLIORATION'!D70)</f>
        <v/>
      </c>
      <c r="D70" s="98" t="str">
        <f>IF('PLAN AMÉLIORATION'!F70="","",'PLAN AMÉLIORATION'!F70)</f>
        <v/>
      </c>
      <c r="E70" s="99" t="str">
        <f>IF('PLAN AMÉLIORATION'!G70="","",'PLAN AMÉLIORATION'!G70)</f>
        <v/>
      </c>
      <c r="F70" s="100" t="str">
        <f>IF('PLAN AMÉLIORATION'!H70="","",'PLAN AMÉLIORATION'!H70)</f>
        <v/>
      </c>
    </row>
    <row r="71" spans="1:6" ht="22.5" hidden="1" x14ac:dyDescent="0.2">
      <c r="A71" s="95" t="str">
        <f>IF('PLAN AMÉLIORATION'!A71="","",'PLAN AMÉLIORATION'!A71)</f>
        <v/>
      </c>
      <c r="B71" s="69" t="str">
        <f>IF('PLAN AMÉLIORATION'!B71="","",'PLAN AMÉLIORATION'!B71)</f>
        <v/>
      </c>
      <c r="C71" s="65" t="str">
        <f>IF('PLAN AMÉLIORATION'!D71="","",'PLAN AMÉLIORATION'!D71)</f>
        <v/>
      </c>
      <c r="D71" s="66" t="str">
        <f>IF('PLAN AMÉLIORATION'!F71="","",'PLAN AMÉLIORATION'!F71)</f>
        <v/>
      </c>
      <c r="E71" s="67" t="str">
        <f>IF('PLAN AMÉLIORATION'!G71="","",'PLAN AMÉLIORATION'!G71)</f>
        <v/>
      </c>
      <c r="F71" s="68" t="str">
        <f>IF('PLAN AMÉLIORATION'!H71="","",'PLAN AMÉLIORATION'!H71)</f>
        <v/>
      </c>
    </row>
    <row r="72" spans="1:6" ht="22.5" hidden="1" x14ac:dyDescent="0.2">
      <c r="A72" s="95" t="str">
        <f>IF('PLAN AMÉLIORATION'!A72="","",'PLAN AMÉLIORATION'!A72)</f>
        <v/>
      </c>
      <c r="B72" s="69" t="str">
        <f>IF('PLAN AMÉLIORATION'!B72="","",'PLAN AMÉLIORATION'!B72)</f>
        <v/>
      </c>
      <c r="C72" s="65" t="str">
        <f>IF('PLAN AMÉLIORATION'!D72="","",'PLAN AMÉLIORATION'!D72)</f>
        <v/>
      </c>
      <c r="D72" s="66" t="str">
        <f>IF('PLAN AMÉLIORATION'!F72="","",'PLAN AMÉLIORATION'!F72)</f>
        <v/>
      </c>
      <c r="E72" s="67" t="str">
        <f>IF('PLAN AMÉLIORATION'!G72="","",'PLAN AMÉLIORATION'!G72)</f>
        <v/>
      </c>
      <c r="F72" s="68" t="str">
        <f>IF('PLAN AMÉLIORATION'!H72="","",'PLAN AMÉLIORATION'!H72)</f>
        <v/>
      </c>
    </row>
    <row r="73" spans="1:6" ht="22.5" hidden="1" x14ac:dyDescent="0.2">
      <c r="A73" s="95" t="str">
        <f>IF('PLAN AMÉLIORATION'!A73="","",'PLAN AMÉLIORATION'!A73)</f>
        <v/>
      </c>
      <c r="B73" s="69" t="str">
        <f>IF('PLAN AMÉLIORATION'!B73="","",'PLAN AMÉLIORATION'!B73)</f>
        <v/>
      </c>
      <c r="C73" s="65" t="str">
        <f>IF('PLAN AMÉLIORATION'!D73="","",'PLAN AMÉLIORATION'!D73)</f>
        <v/>
      </c>
      <c r="D73" s="71" t="str">
        <f>IF('PLAN AMÉLIORATION'!F73="","",'PLAN AMÉLIORATION'!F73)</f>
        <v/>
      </c>
      <c r="E73" s="72" t="str">
        <f>IF('PLAN AMÉLIORATION'!G73="","",'PLAN AMÉLIORATION'!G73)</f>
        <v/>
      </c>
      <c r="F73" s="73" t="str">
        <f>IF('PLAN AMÉLIORATION'!H73="","",'PLAN AMÉLIORATION'!H73)</f>
        <v/>
      </c>
    </row>
    <row r="74" spans="1:6" ht="22.5" hidden="1" x14ac:dyDescent="0.2">
      <c r="A74" s="95" t="str">
        <f>IF('PLAN AMÉLIORATION'!A74="","",'PLAN AMÉLIORATION'!A74)</f>
        <v/>
      </c>
      <c r="B74" s="69" t="str">
        <f>IF('PLAN AMÉLIORATION'!B74="","",'PLAN AMÉLIORATION'!B74)</f>
        <v/>
      </c>
      <c r="C74" s="65" t="str">
        <f>IF('PLAN AMÉLIORATION'!D74="","",'PLAN AMÉLIORATION'!D74)</f>
        <v/>
      </c>
      <c r="D74" s="71" t="str">
        <f>IF('PLAN AMÉLIORATION'!F74="","",'PLAN AMÉLIORATION'!F74)</f>
        <v/>
      </c>
      <c r="E74" s="72" t="str">
        <f>IF('PLAN AMÉLIORATION'!G74="","",'PLAN AMÉLIORATION'!G74)</f>
        <v/>
      </c>
      <c r="F74" s="73" t="str">
        <f>IF('PLAN AMÉLIORATION'!H74="","",'PLAN AMÉLIORATION'!H74)</f>
        <v/>
      </c>
    </row>
    <row r="75" spans="1:6" ht="22.5" hidden="1" x14ac:dyDescent="0.2">
      <c r="A75" s="95" t="str">
        <f>IF('PLAN AMÉLIORATION'!A75="","",'PLAN AMÉLIORATION'!A75)</f>
        <v/>
      </c>
      <c r="B75" s="69" t="str">
        <f>IF('PLAN AMÉLIORATION'!B75="","",'PLAN AMÉLIORATION'!B75)</f>
        <v/>
      </c>
      <c r="C75" s="65" t="str">
        <f>IF('PLAN AMÉLIORATION'!D75="","",'PLAN AMÉLIORATION'!D75)</f>
        <v/>
      </c>
      <c r="D75" s="66" t="str">
        <f>IF('PLAN AMÉLIORATION'!F75="","",'PLAN AMÉLIORATION'!F75)</f>
        <v/>
      </c>
      <c r="E75" s="67" t="str">
        <f>IF('PLAN AMÉLIORATION'!G75="","",'PLAN AMÉLIORATION'!G75)</f>
        <v/>
      </c>
      <c r="F75" s="68" t="str">
        <f>IF('PLAN AMÉLIORATION'!H75="","",'PLAN AMÉLIORATION'!H75)</f>
        <v/>
      </c>
    </row>
    <row r="76" spans="1:6" ht="23.25" hidden="1" thickBot="1" x14ac:dyDescent="0.25">
      <c r="A76" s="95" t="str">
        <f>IF('PLAN AMÉLIORATION'!A76="","",'PLAN AMÉLIORATION'!A76)</f>
        <v/>
      </c>
      <c r="B76" s="69" t="str">
        <f>IF('PLAN AMÉLIORATION'!B76="","",'PLAN AMÉLIORATION'!B76)</f>
        <v/>
      </c>
      <c r="C76" s="65" t="str">
        <f>IF('PLAN AMÉLIORATION'!D76="","",'PLAN AMÉLIORATION'!D76)</f>
        <v/>
      </c>
      <c r="D76" s="71" t="str">
        <f>IF('PLAN AMÉLIORATION'!F76="","",'PLAN AMÉLIORATION'!F76)</f>
        <v/>
      </c>
      <c r="E76" s="72" t="str">
        <f>IF('PLAN AMÉLIORATION'!G76="","",'PLAN AMÉLIORATION'!G76)</f>
        <v/>
      </c>
      <c r="F76" s="73" t="str">
        <f>IF('PLAN AMÉLIORATION'!H76="","",'PLAN AMÉLIORATION'!H76)</f>
        <v/>
      </c>
    </row>
    <row r="77" spans="1:6" ht="20.25" hidden="1" x14ac:dyDescent="0.2">
      <c r="A77" s="218" t="s">
        <v>25</v>
      </c>
      <c r="B77" s="215"/>
      <c r="C77" s="129" t="s">
        <v>17</v>
      </c>
      <c r="D77" s="74">
        <f>IF('PLAN AMÉLIORATION'!F77="","",'PLAN AMÉLIORATION'!F77)</f>
        <v>0</v>
      </c>
      <c r="E77" s="75">
        <f>IF('PLAN AMÉLIORATION'!G77="","",'PLAN AMÉLIORATION'!G77)</f>
        <v>0</v>
      </c>
      <c r="F77" s="76">
        <f>IF('PLAN AMÉLIORATION'!H77="","",'PLAN AMÉLIORATION'!H77)</f>
        <v>0</v>
      </c>
    </row>
    <row r="78" spans="1:6" ht="21" hidden="1" thickBot="1" x14ac:dyDescent="0.25">
      <c r="A78" s="219"/>
      <c r="B78" s="220"/>
      <c r="C78" s="130" t="s">
        <v>18</v>
      </c>
      <c r="D78" s="77">
        <f>IF('PLAN AMÉLIORATION'!F78="","",'PLAN AMÉLIORATION'!F78)</f>
        <v>0</v>
      </c>
      <c r="E78" s="78">
        <f>IF('PLAN AMÉLIORATION'!G78="","",'PLAN AMÉLIORATION'!G78)</f>
        <v>0</v>
      </c>
      <c r="F78" s="79">
        <f>IF('PLAN AMÉLIORATION'!H78="","",'PLAN AMÉLIORATION'!H78)</f>
        <v>0</v>
      </c>
    </row>
    <row r="79" spans="1:6" s="15" customFormat="1" ht="35.1" hidden="1" customHeight="1" thickBot="1" x14ac:dyDescent="0.3">
      <c r="A79" s="201" t="s">
        <v>74</v>
      </c>
      <c r="B79" s="221"/>
      <c r="C79" s="221"/>
      <c r="D79" s="225"/>
      <c r="E79" s="225"/>
      <c r="F79" s="220"/>
    </row>
    <row r="80" spans="1:6" s="105" customFormat="1" ht="72.75" hidden="1" thickBot="1" x14ac:dyDescent="0.3">
      <c r="A80" s="216" t="s">
        <v>4</v>
      </c>
      <c r="B80" s="217"/>
      <c r="C80" s="101" t="s">
        <v>5</v>
      </c>
      <c r="D80" s="102" t="s">
        <v>11</v>
      </c>
      <c r="E80" s="103" t="s">
        <v>9</v>
      </c>
      <c r="F80" s="104" t="s">
        <v>10</v>
      </c>
    </row>
    <row r="81" spans="1:6" ht="22.5" hidden="1" x14ac:dyDescent="0.2">
      <c r="A81" s="94" t="str">
        <f>IF('PLAN AMÉLIORATION'!A81="","",'PLAN AMÉLIORATION'!A81)</f>
        <v/>
      </c>
      <c r="B81" s="64" t="str">
        <f>IF('PLAN AMÉLIORATION'!B81="","",'PLAN AMÉLIORATION'!B81)</f>
        <v/>
      </c>
      <c r="C81" s="97" t="str">
        <f>IF('PLAN AMÉLIORATION'!D81="","",'PLAN AMÉLIORATION'!D81)</f>
        <v/>
      </c>
      <c r="D81" s="98" t="str">
        <f>IF('PLAN AMÉLIORATION'!F81="","",'PLAN AMÉLIORATION'!F81)</f>
        <v/>
      </c>
      <c r="E81" s="99" t="str">
        <f>IF('PLAN AMÉLIORATION'!G81="","",'PLAN AMÉLIORATION'!G81)</f>
        <v/>
      </c>
      <c r="F81" s="100" t="str">
        <f>IF('PLAN AMÉLIORATION'!H81="","",'PLAN AMÉLIORATION'!H81)</f>
        <v/>
      </c>
    </row>
    <row r="82" spans="1:6" ht="23.25" hidden="1" thickBot="1" x14ac:dyDescent="0.25">
      <c r="A82" s="95" t="str">
        <f>IF('PLAN AMÉLIORATION'!A82="","",'PLAN AMÉLIORATION'!A82)</f>
        <v/>
      </c>
      <c r="B82" s="69" t="str">
        <f>IF('PLAN AMÉLIORATION'!B82="","",'PLAN AMÉLIORATION'!B82)</f>
        <v/>
      </c>
      <c r="C82" s="65" t="str">
        <f>IF('PLAN AMÉLIORATION'!D82="","",'PLAN AMÉLIORATION'!D82)</f>
        <v/>
      </c>
      <c r="D82" s="66" t="str">
        <f>IF('PLAN AMÉLIORATION'!F82="","",'PLAN AMÉLIORATION'!F82)</f>
        <v/>
      </c>
      <c r="E82" s="67" t="str">
        <f>IF('PLAN AMÉLIORATION'!G82="","",'PLAN AMÉLIORATION'!G82)</f>
        <v/>
      </c>
      <c r="F82" s="68" t="str">
        <f>IF('PLAN AMÉLIORATION'!H82="","",'PLAN AMÉLIORATION'!H82)</f>
        <v/>
      </c>
    </row>
    <row r="83" spans="1:6" ht="20.25" hidden="1" x14ac:dyDescent="0.2">
      <c r="A83" s="218" t="s">
        <v>26</v>
      </c>
      <c r="B83" s="215"/>
      <c r="C83" s="21" t="s">
        <v>17</v>
      </c>
      <c r="D83" s="74">
        <f>IF('PLAN AMÉLIORATION'!F83="","",'PLAN AMÉLIORATION'!F83)</f>
        <v>0</v>
      </c>
      <c r="E83" s="75">
        <f>IF('PLAN AMÉLIORATION'!G83="","",'PLAN AMÉLIORATION'!G83)</f>
        <v>0</v>
      </c>
      <c r="F83" s="76">
        <f>IF('PLAN AMÉLIORATION'!H83="","",'PLAN AMÉLIORATION'!H83)</f>
        <v>0</v>
      </c>
    </row>
    <row r="84" spans="1:6" ht="21" hidden="1" thickBot="1" x14ac:dyDescent="0.25">
      <c r="A84" s="219"/>
      <c r="B84" s="220"/>
      <c r="C84" s="22" t="s">
        <v>18</v>
      </c>
      <c r="D84" s="77">
        <f>IF('PLAN AMÉLIORATION'!F84="","",'PLAN AMÉLIORATION'!F84)</f>
        <v>0</v>
      </c>
      <c r="E84" s="78">
        <f>IF('PLAN AMÉLIORATION'!G84="","",'PLAN AMÉLIORATION'!G84)</f>
        <v>0</v>
      </c>
      <c r="F84" s="79">
        <f>IF('PLAN AMÉLIORATION'!H84="","",'PLAN AMÉLIORATION'!H84)</f>
        <v>0</v>
      </c>
    </row>
    <row r="85" spans="1:6" ht="20.25" hidden="1" x14ac:dyDescent="0.2">
      <c r="B85" s="11"/>
      <c r="C85" s="12"/>
      <c r="D85" s="12"/>
      <c r="E85" s="12"/>
      <c r="F85" s="12"/>
    </row>
    <row r="86" spans="1:6" ht="15" hidden="1" thickBot="1" x14ac:dyDescent="0.25">
      <c r="B86" s="13"/>
      <c r="C86" s="13"/>
      <c r="D86" s="13"/>
      <c r="E86" s="13"/>
      <c r="F86" s="13"/>
    </row>
    <row r="87" spans="1:6" s="16" customFormat="1" ht="30" customHeight="1" x14ac:dyDescent="0.2">
      <c r="A87" s="254" t="s">
        <v>72</v>
      </c>
      <c r="B87" s="255"/>
      <c r="C87" s="135" t="s">
        <v>17</v>
      </c>
      <c r="D87" s="131">
        <f>IF('PLAN AMÉLIORATION'!F87="","",'PLAN AMÉLIORATION'!F87)</f>
        <v>0</v>
      </c>
      <c r="E87" s="131">
        <f>IF('PLAN AMÉLIORATION'!G87="","",'PLAN AMÉLIORATION'!G87)</f>
        <v>0</v>
      </c>
      <c r="F87" s="132">
        <f>IF('PLAN AMÉLIORATION'!H87="","",'PLAN AMÉLIORATION'!H87)</f>
        <v>1</v>
      </c>
    </row>
    <row r="88" spans="1:6" s="16" customFormat="1" ht="30" customHeight="1" thickBot="1" x14ac:dyDescent="0.25">
      <c r="A88" s="219"/>
      <c r="B88" s="256"/>
      <c r="C88" s="136" t="s">
        <v>18</v>
      </c>
      <c r="D88" s="133">
        <f>IF('PLAN AMÉLIORATION'!F88="","",'PLAN AMÉLIORATION'!F88)</f>
        <v>0</v>
      </c>
      <c r="E88" s="133">
        <f>IF('PLAN AMÉLIORATION'!G88="","",'PLAN AMÉLIORATION'!G88)</f>
        <v>0</v>
      </c>
      <c r="F88" s="134">
        <f>IF('PLAN AMÉLIORATION'!H88="","",'PLAN AMÉLIORATION'!H88)</f>
        <v>100</v>
      </c>
    </row>
    <row r="89" spans="1:6" x14ac:dyDescent="0.2">
      <c r="B89" s="14"/>
      <c r="C89" s="14"/>
      <c r="D89" s="14"/>
      <c r="E89" s="14"/>
      <c r="F89" s="14"/>
    </row>
  </sheetData>
  <sheetProtection password="CCA2" sheet="1" objects="1" scenarios="1" formatRows="0"/>
  <mergeCells count="36">
    <mergeCell ref="A83:B84"/>
    <mergeCell ref="A87:B88"/>
    <mergeCell ref="A69:B69"/>
    <mergeCell ref="A77:B78"/>
    <mergeCell ref="A79:F79"/>
    <mergeCell ref="A80:B80"/>
    <mergeCell ref="A64:B65"/>
    <mergeCell ref="A66:B67"/>
    <mergeCell ref="A68:F68"/>
    <mergeCell ref="A51:B51"/>
    <mergeCell ref="A57:B58"/>
    <mergeCell ref="A59:F59"/>
    <mergeCell ref="A60:B60"/>
    <mergeCell ref="A44:F44"/>
    <mergeCell ref="A45:B45"/>
    <mergeCell ref="A48:B49"/>
    <mergeCell ref="A50:F50"/>
    <mergeCell ref="A36:F36"/>
    <mergeCell ref="A37:F37"/>
    <mergeCell ref="A38:B38"/>
    <mergeCell ref="A42:B43"/>
    <mergeCell ref="A1:F1"/>
    <mergeCell ref="A2:F2"/>
    <mergeCell ref="E18:F18"/>
    <mergeCell ref="D17:F17"/>
    <mergeCell ref="D16:F16"/>
    <mergeCell ref="A14:F14"/>
    <mergeCell ref="A15:F15"/>
    <mergeCell ref="A16:B16"/>
    <mergeCell ref="A17:C18"/>
    <mergeCell ref="A30:F30"/>
    <mergeCell ref="A31:B31"/>
    <mergeCell ref="A34:B35"/>
    <mergeCell ref="A19:F19"/>
    <mergeCell ref="A20:B20"/>
    <mergeCell ref="A28:B29"/>
  </mergeCells>
  <phoneticPr fontId="2" type="noConversion"/>
  <pageMargins left="0.70866141732283472" right="0.70866141732283472" top="0.74803149606299213" bottom="0.74803149606299213" header="0.31496062992125984" footer="0.31496062992125984"/>
  <pageSetup paperSize="5" scale="53" fitToHeight="62" orientation="landscape" horizontalDpi="300" verticalDpi="30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CONSIGNES</vt:lpstr>
      <vt:lpstr>PLAN AMÉLIORATION</vt:lpstr>
      <vt:lpstr>WEB</vt:lpstr>
      <vt:lpstr>'PLAN AMÉLIORATION'!Impression_des_titres</vt:lpstr>
      <vt:lpstr>WEB!Impression_des_titres</vt:lpstr>
      <vt:lpstr>'PLAN AMÉLIORATION'!Zone_d_impression</vt:lpstr>
    </vt:vector>
  </TitlesOfParts>
  <Company>MSSS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Frce5550</dc:creator>
  <cp:lastModifiedBy>Martine Chouinard</cp:lastModifiedBy>
  <cp:lastPrinted>2015-02-13T20:29:39Z</cp:lastPrinted>
  <dcterms:created xsi:type="dcterms:W3CDTF">2013-03-25T20:49:05Z</dcterms:created>
  <dcterms:modified xsi:type="dcterms:W3CDTF">2019-09-24T20:18:41Z</dcterms:modified>
</cp:coreProperties>
</file>