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Valois Malenfant\WEB\Documents téléchargés pour nouveau site Web_sept 2019\"/>
    </mc:Choice>
  </mc:AlternateContent>
  <bookViews>
    <workbookView xWindow="0" yWindow="0" windowWidth="10305" windowHeight="9450" tabRatio="552" firstSheet="1" activeTab="1"/>
  </bookViews>
  <sheets>
    <sheet name="CONSIGNES" sheetId="6" r:id="rId1"/>
    <sheet name="PLAN AMÉLIORATION" sheetId="1" r:id="rId2"/>
    <sheet name="WEB" sheetId="5" r:id="rId3"/>
  </sheets>
  <definedNames>
    <definedName name="_xlnm.Print_Titles" localSheetId="1">'PLAN AMÉLIORATION'!$15:$18</definedName>
    <definedName name="_xlnm.Print_Titles" localSheetId="2">WEB!$15:$18</definedName>
    <definedName name="OLE_LINK5" localSheetId="1">'PLAN AMÉLIORATION'!#REF!</definedName>
    <definedName name="_xlnm.Print_Area" localSheetId="1">'PLAN AMÉLIORATION'!$A$1:$I$87</definedName>
  </definedNames>
  <calcPr calcId="162913"/>
</workbook>
</file>

<file path=xl/calcChain.xml><?xml version="1.0" encoding="utf-8"?>
<calcChain xmlns="http://schemas.openxmlformats.org/spreadsheetml/2006/main">
  <c r="C15" i="1" l="1"/>
  <c r="A14" i="5" l="1"/>
  <c r="E18" i="5" l="1"/>
  <c r="F81" i="5"/>
  <c r="E81" i="5"/>
  <c r="D81" i="5"/>
  <c r="C81" i="5"/>
  <c r="F80" i="5"/>
  <c r="E80" i="5"/>
  <c r="D80" i="5"/>
  <c r="C80" i="5"/>
  <c r="F75" i="5"/>
  <c r="E75" i="5"/>
  <c r="D75" i="5"/>
  <c r="C75" i="5"/>
  <c r="F74" i="5"/>
  <c r="E74" i="5"/>
  <c r="D74" i="5"/>
  <c r="C74" i="5"/>
  <c r="F73" i="5"/>
  <c r="E73" i="5"/>
  <c r="D73" i="5"/>
  <c r="C73" i="5"/>
  <c r="F72" i="5"/>
  <c r="E72" i="5"/>
  <c r="D72" i="5"/>
  <c r="C72" i="5"/>
  <c r="F71" i="5"/>
  <c r="E71" i="5"/>
  <c r="D71" i="5"/>
  <c r="C71" i="5"/>
  <c r="F70" i="5"/>
  <c r="E70" i="5"/>
  <c r="D70" i="5"/>
  <c r="C70" i="5"/>
  <c r="F69" i="5"/>
  <c r="E69" i="5"/>
  <c r="D69" i="5"/>
  <c r="C69" i="5"/>
  <c r="F68" i="5"/>
  <c r="E68" i="5"/>
  <c r="D68" i="5"/>
  <c r="C68" i="5"/>
  <c r="F61" i="5"/>
  <c r="E61" i="5"/>
  <c r="D61" i="5"/>
  <c r="C61" i="5"/>
  <c r="F60" i="5"/>
  <c r="E60" i="5"/>
  <c r="D60" i="5"/>
  <c r="C60" i="5"/>
  <c r="F59" i="5"/>
  <c r="E59" i="5"/>
  <c r="D59" i="5"/>
  <c r="C59" i="5"/>
  <c r="F54" i="5"/>
  <c r="E54" i="5"/>
  <c r="D54" i="5"/>
  <c r="C54" i="5"/>
  <c r="F53" i="5"/>
  <c r="E53" i="5"/>
  <c r="D53" i="5"/>
  <c r="C53" i="5"/>
  <c r="F52" i="5"/>
  <c r="E52" i="5"/>
  <c r="D52" i="5"/>
  <c r="C52" i="5"/>
  <c r="F51" i="5"/>
  <c r="E51" i="5"/>
  <c r="D51" i="5"/>
  <c r="C51" i="5"/>
  <c r="F50" i="5"/>
  <c r="E50" i="5"/>
  <c r="D50" i="5"/>
  <c r="C50" i="5"/>
  <c r="F45" i="5"/>
  <c r="E45" i="5"/>
  <c r="D45" i="5"/>
  <c r="C45" i="5"/>
  <c r="F44" i="5"/>
  <c r="E44" i="5"/>
  <c r="D44" i="5"/>
  <c r="C44" i="5"/>
  <c r="F39" i="5"/>
  <c r="E39" i="5"/>
  <c r="D39" i="5"/>
  <c r="C39" i="5"/>
  <c r="F38" i="5"/>
  <c r="E38" i="5"/>
  <c r="D38" i="5"/>
  <c r="C38" i="5"/>
  <c r="F37" i="5"/>
  <c r="E37" i="5"/>
  <c r="D37" i="5"/>
  <c r="C37" i="5"/>
  <c r="F31" i="5"/>
  <c r="E31" i="5"/>
  <c r="D31" i="5"/>
  <c r="F30" i="5"/>
  <c r="E30" i="5"/>
  <c r="D30" i="5"/>
  <c r="F29" i="5"/>
  <c r="E29" i="5"/>
  <c r="D29" i="5"/>
  <c r="D21" i="5"/>
  <c r="C31" i="5"/>
  <c r="C30" i="5"/>
  <c r="C29" i="5"/>
  <c r="D16" i="5"/>
  <c r="A16" i="5"/>
  <c r="A15" i="5"/>
  <c r="B22" i="5" l="1"/>
  <c r="B21" i="5"/>
  <c r="A21" i="1"/>
  <c r="A22" i="1" s="1"/>
  <c r="C22" i="5"/>
  <c r="B23" i="5"/>
  <c r="A23" i="1" l="1"/>
  <c r="A24" i="1" s="1"/>
  <c r="A21" i="5"/>
  <c r="A29" i="1" l="1"/>
  <c r="A30" i="1" s="1"/>
  <c r="A24" i="5"/>
  <c r="A23" i="5"/>
  <c r="A22" i="5"/>
  <c r="A31" i="1" l="1"/>
  <c r="A37" i="1" s="1"/>
  <c r="B24" i="6"/>
  <c r="B23" i="6"/>
  <c r="B22" i="6"/>
  <c r="B21" i="6"/>
  <c r="B20" i="6"/>
  <c r="B17" i="6"/>
  <c r="B16" i="6"/>
  <c r="B15" i="6"/>
  <c r="B14" i="6"/>
  <c r="B13" i="6"/>
  <c r="B9" i="6"/>
  <c r="B8" i="6"/>
  <c r="B7" i="6"/>
  <c r="B6" i="6"/>
  <c r="A38" i="1" l="1"/>
  <c r="A39" i="1" s="1"/>
  <c r="A44" i="1" s="1"/>
  <c r="A29" i="5"/>
  <c r="A31" i="5"/>
  <c r="B29" i="5"/>
  <c r="A45" i="1" l="1"/>
  <c r="A50" i="1" s="1"/>
  <c r="A51" i="1" s="1"/>
  <c r="A52" i="1" s="1"/>
  <c r="A53" i="1" s="1"/>
  <c r="A54" i="1" s="1"/>
  <c r="A59" i="1" s="1"/>
  <c r="A60" i="1" s="1"/>
  <c r="A61" i="1" s="1"/>
  <c r="A68" i="1" s="1"/>
  <c r="A69" i="1" s="1"/>
  <c r="A70" i="1" s="1"/>
  <c r="A71" i="1" s="1"/>
  <c r="A72" i="1" s="1"/>
  <c r="A73" i="1" s="1"/>
  <c r="A74" i="1" s="1"/>
  <c r="A75" i="1" s="1"/>
  <c r="A80" i="1" s="1"/>
  <c r="A81" i="1" s="1"/>
  <c r="A37" i="5"/>
  <c r="A30" i="5"/>
  <c r="E15" i="1"/>
  <c r="C16" i="1"/>
  <c r="B30" i="5" l="1"/>
  <c r="A39" i="5" l="1"/>
  <c r="A38" i="5"/>
  <c r="B81" i="5"/>
  <c r="B80" i="5"/>
  <c r="B75" i="5"/>
  <c r="B74" i="5"/>
  <c r="B73" i="5"/>
  <c r="B72" i="5"/>
  <c r="B71" i="5"/>
  <c r="B70" i="5"/>
  <c r="B69" i="5"/>
  <c r="B68" i="5"/>
  <c r="B61" i="5"/>
  <c r="B60" i="5"/>
  <c r="B59" i="5"/>
  <c r="B54" i="5"/>
  <c r="B53" i="5"/>
  <c r="B52" i="5"/>
  <c r="B51" i="5"/>
  <c r="B50" i="5"/>
  <c r="B45" i="5"/>
  <c r="B44" i="5"/>
  <c r="B39" i="5"/>
  <c r="B38" i="5"/>
  <c r="B37" i="5"/>
  <c r="B31" i="5"/>
  <c r="F24" i="5"/>
  <c r="E24" i="5"/>
  <c r="D24" i="5"/>
  <c r="C24" i="5"/>
  <c r="B24" i="5"/>
  <c r="F23" i="5"/>
  <c r="E23" i="5"/>
  <c r="D23" i="5"/>
  <c r="C23" i="5"/>
  <c r="F22" i="5"/>
  <c r="E22" i="5"/>
  <c r="D22" i="5"/>
  <c r="F21" i="5"/>
  <c r="E21" i="5"/>
  <c r="C21" i="5"/>
  <c r="I16" i="1"/>
  <c r="H76" i="1"/>
  <c r="F76" i="5" s="1"/>
  <c r="G76" i="1"/>
  <c r="F76" i="1"/>
  <c r="D76" i="5" s="1"/>
  <c r="H55" i="1"/>
  <c r="F55" i="5" s="1"/>
  <c r="G55" i="1"/>
  <c r="F55" i="1"/>
  <c r="H46" i="1"/>
  <c r="F46" i="5" s="1"/>
  <c r="G46" i="1"/>
  <c r="E46" i="5" s="1"/>
  <c r="F46" i="1"/>
  <c r="D46" i="5" s="1"/>
  <c r="H82" i="1"/>
  <c r="F82" i="5" s="1"/>
  <c r="G82" i="1"/>
  <c r="E82" i="5" s="1"/>
  <c r="F82" i="1"/>
  <c r="D82" i="5" s="1"/>
  <c r="H62" i="1"/>
  <c r="F62" i="5" s="1"/>
  <c r="G62" i="1"/>
  <c r="E62" i="5" s="1"/>
  <c r="F62" i="1"/>
  <c r="H40" i="1"/>
  <c r="G40" i="1"/>
  <c r="E40" i="5" s="1"/>
  <c r="F40" i="1"/>
  <c r="D40" i="5" s="1"/>
  <c r="H32" i="1"/>
  <c r="G32" i="1"/>
  <c r="F32" i="1"/>
  <c r="F25" i="1"/>
  <c r="D25" i="5" s="1"/>
  <c r="G25" i="1"/>
  <c r="E25" i="5" s="1"/>
  <c r="H25" i="1"/>
  <c r="H26" i="1" s="1"/>
  <c r="F26" i="5" s="1"/>
  <c r="G63" i="1" l="1"/>
  <c r="E63" i="5" s="1"/>
  <c r="H56" i="1"/>
  <c r="F56" i="5" s="1"/>
  <c r="F77" i="1"/>
  <c r="D77" i="5" s="1"/>
  <c r="G77" i="1"/>
  <c r="E77" i="5" s="1"/>
  <c r="E76" i="5"/>
  <c r="G83" i="1"/>
  <c r="E83" i="5" s="1"/>
  <c r="H77" i="1"/>
  <c r="F77" i="5" s="1"/>
  <c r="H63" i="1"/>
  <c r="F63" i="5" s="1"/>
  <c r="F63" i="1"/>
  <c r="D63" i="5" s="1"/>
  <c r="D62" i="5"/>
  <c r="G47" i="1"/>
  <c r="E47" i="5" s="1"/>
  <c r="G56" i="1"/>
  <c r="E56" i="5" s="1"/>
  <c r="E55" i="5"/>
  <c r="G33" i="1"/>
  <c r="E33" i="5" s="1"/>
  <c r="E32" i="5"/>
  <c r="H41" i="1"/>
  <c r="F41" i="5" s="1"/>
  <c r="F40" i="5"/>
  <c r="H33" i="1"/>
  <c r="F33" i="5" s="1"/>
  <c r="F32" i="5"/>
  <c r="A44" i="5"/>
  <c r="H83" i="1"/>
  <c r="F83" i="5" s="1"/>
  <c r="F56" i="1"/>
  <c r="D56" i="5" s="1"/>
  <c r="D55" i="5"/>
  <c r="F33" i="1"/>
  <c r="D33" i="5" s="1"/>
  <c r="D32" i="5"/>
  <c r="G26" i="1"/>
  <c r="E26" i="5" s="1"/>
  <c r="F25" i="5"/>
  <c r="H47" i="1"/>
  <c r="F47" i="5" s="1"/>
  <c r="F47" i="1"/>
  <c r="D47" i="5" s="1"/>
  <c r="F83" i="1"/>
  <c r="D83" i="5" s="1"/>
  <c r="G64" i="1"/>
  <c r="E64" i="5" s="1"/>
  <c r="F64" i="1"/>
  <c r="D64" i="5" s="1"/>
  <c r="F41" i="1"/>
  <c r="D41" i="5" s="1"/>
  <c r="G41" i="1"/>
  <c r="E41" i="5" s="1"/>
  <c r="H64" i="1"/>
  <c r="F64" i="5" s="1"/>
  <c r="F26" i="1"/>
  <c r="D26" i="5" s="1"/>
  <c r="F86" i="1" l="1"/>
  <c r="D86" i="5" s="1"/>
  <c r="G86" i="1"/>
  <c r="E86" i="5" s="1"/>
  <c r="H86" i="1"/>
  <c r="F86" i="5" s="1"/>
  <c r="H65" i="1"/>
  <c r="F65" i="5" s="1"/>
  <c r="G65" i="1"/>
  <c r="E65" i="5" s="1"/>
  <c r="F65" i="1"/>
  <c r="D65" i="5" s="1"/>
  <c r="A45" i="5" l="1"/>
  <c r="A50" i="5"/>
  <c r="H87" i="1"/>
  <c r="F87" i="5" s="1"/>
  <c r="F87" i="1"/>
  <c r="D87" i="5" s="1"/>
  <c r="G87" i="1"/>
  <c r="E87" i="5" s="1"/>
  <c r="A51" i="5" l="1"/>
  <c r="A52" i="5" l="1"/>
  <c r="A53" i="5" l="1"/>
  <c r="A54" i="5" l="1"/>
  <c r="A59" i="5" l="1"/>
  <c r="A60" i="5" l="1"/>
  <c r="A61" i="5" l="1"/>
  <c r="A68" i="5" l="1"/>
  <c r="A69" i="5" l="1"/>
  <c r="A70" i="5" l="1"/>
  <c r="A71" i="5" l="1"/>
  <c r="A72" i="5" l="1"/>
  <c r="A73" i="5" l="1"/>
  <c r="A74" i="5" l="1"/>
  <c r="A75" i="5" l="1"/>
  <c r="A80" i="5" l="1"/>
  <c r="A81" i="5"/>
</calcChain>
</file>

<file path=xl/sharedStrings.xml><?xml version="1.0" encoding="utf-8"?>
<sst xmlns="http://schemas.openxmlformats.org/spreadsheetml/2006/main" count="275" uniqueCount="107">
  <si>
    <t>Plan d'amélioration</t>
  </si>
  <si>
    <t>Nom de l'établissement :</t>
  </si>
  <si>
    <t>Nom de l'installation visitée :</t>
  </si>
  <si>
    <t>Date de la visite :</t>
  </si>
  <si>
    <t>Recommandations</t>
  </si>
  <si>
    <t>Échéancier</t>
  </si>
  <si>
    <t>THÈME 1 : LES PRATIQUES ORGANISATIONNELLES, ADMINISTRATIVES ET PROFESSIONNELLES</t>
  </si>
  <si>
    <t>THÈME 2 : L'ACCUEIL DU RÉSIDENT</t>
  </si>
  <si>
    <t>SECTION ÉTABLISSEMENT</t>
  </si>
  <si>
    <t>En cours</t>
  </si>
  <si>
    <t>Réalisée</t>
  </si>
  <si>
    <t>Non débutée</t>
  </si>
  <si>
    <t>PLAN D'AMÉLIORATION</t>
  </si>
  <si>
    <t>THÈME 4 : LES LIEUX ADAPTÉS</t>
  </si>
  <si>
    <t>Date:</t>
  </si>
  <si>
    <t>Région :</t>
  </si>
  <si>
    <t>État d'avancement des recommandations pour le thème 1</t>
  </si>
  <si>
    <t>nombre</t>
  </si>
  <si>
    <t>pourcentage</t>
  </si>
  <si>
    <t>État d'avancement des recommandations pour le thème 2</t>
  </si>
  <si>
    <t>État d'avancement des recommandations pour le thème 3</t>
  </si>
  <si>
    <t>État d'avancement des recommandations pour le sous-thème 3.1</t>
  </si>
  <si>
    <t>État d'avancement des recommandations pour le sous-thème 3.2</t>
  </si>
  <si>
    <t>État d'avancement des recommandations pour le sous-thème 3.3</t>
  </si>
  <si>
    <t>État d'avancement des recommandations pour le sous-thème 3.4</t>
  </si>
  <si>
    <t>État d'avancement des recommandations pour le thème 4</t>
  </si>
  <si>
    <t>État d'avancement des recommandations pour le thème 5</t>
  </si>
  <si>
    <t>Capitale-Nationale</t>
  </si>
  <si>
    <t>Mauricie et Centre-du-Québec</t>
  </si>
  <si>
    <t>Estrie</t>
  </si>
  <si>
    <t>Montréal</t>
  </si>
  <si>
    <t>Outaouais</t>
  </si>
  <si>
    <t>Abitibi-Témiscamingue</t>
  </si>
  <si>
    <t>Côte-Nord</t>
  </si>
  <si>
    <t>Nord-du-Québec</t>
  </si>
  <si>
    <t>Chaudière-Appalaches</t>
  </si>
  <si>
    <t>Laval</t>
  </si>
  <si>
    <t>Lanaudière</t>
  </si>
  <si>
    <t>Laurentides</t>
  </si>
  <si>
    <t>Montérégie</t>
  </si>
  <si>
    <t>SECTION AGENCE</t>
  </si>
  <si>
    <t>ONGLET: PLAN D'AMÉLIORATION</t>
  </si>
  <si>
    <t>1)</t>
  </si>
  <si>
    <t>2)</t>
  </si>
  <si>
    <t>ONGLET WEB</t>
  </si>
  <si>
    <t>Cet onglet se complète automatiquement en fonction des renseignements inscrits à l'onglet PLAN D'AMÉLIORATION</t>
  </si>
  <si>
    <t>Pour ce faire</t>
  </si>
  <si>
    <t>a) Sélectionner Fichier puis enregistrer sous</t>
  </si>
  <si>
    <t>b) Choisir l'emplacement désiré</t>
  </si>
  <si>
    <t>d) Où il est inscrit type, choisir le format PDF</t>
  </si>
  <si>
    <t>e) Puis appuyer sur Enregistrer</t>
  </si>
  <si>
    <t>f) Déposer le fichier PDF sur le site WEB de l'agence</t>
  </si>
  <si>
    <t>Section ÉTABLISSEMENT</t>
  </si>
  <si>
    <t>Section AGENCE</t>
  </si>
  <si>
    <t>3)</t>
  </si>
  <si>
    <t>Section PLAN D'AMÉLIORATION</t>
  </si>
  <si>
    <t>4)</t>
  </si>
  <si>
    <t>CONSIGNES</t>
  </si>
  <si>
    <t>QUALITÉ DU MILIEU DE VIE EN CHSLD</t>
  </si>
  <si>
    <t>Commentaires de l'établissement</t>
  </si>
  <si>
    <t>Commentaires de l'agence</t>
  </si>
  <si>
    <t>CONSEIL</t>
  </si>
  <si>
    <t>Pour créer un deuxième paragraghe dans une cellule Excel, il faut appuyer  et maintenir la touche "ALT"  puis appuyer sur la touche "Retour"</t>
  </si>
  <si>
    <t>Nom et titre de la personne responsable :</t>
  </si>
  <si>
    <t>Approuvé par :</t>
  </si>
  <si>
    <t>Titre :</t>
  </si>
  <si>
    <t>Date de transmission  à l'agence :</t>
  </si>
  <si>
    <t>Date d'approbation :</t>
  </si>
  <si>
    <t xml:space="preserve">Date de mise à jour : </t>
  </si>
  <si>
    <t>Nom de l'installation visitée (CHSLD) :</t>
  </si>
  <si>
    <t xml:space="preserve">Moyens
(en lien avec les éléments devant faire l'objet d'amélioration) </t>
  </si>
  <si>
    <t>3.1   Attitudes et pratiques contribuant à un milieu de vie de qualité</t>
  </si>
  <si>
    <t>État d'avancement de la qualité du milieu de vie</t>
  </si>
  <si>
    <t>THÈME 3 : LES ACTIVITÉS DE LA VIE QUOTIDIENNE</t>
  </si>
  <si>
    <t>THÈME 5 : L'ACCOMPAGNEMENT DANS L'ÉTAPE DE FIN DE VIE</t>
  </si>
  <si>
    <t>3.2 Accompagnement et assistance lors des activités quotidienne (AVQ)</t>
  </si>
  <si>
    <t>3.4  Milieu animé, adapté aux capacités et aux besoins des résidents</t>
  </si>
  <si>
    <t>3.3 Information, accompagnement et assistance lors d'une activités d'alimentation structurée</t>
  </si>
  <si>
    <t>3.3 Information, accompagnement et assistance lors d'une activité alimentation structurée</t>
  </si>
  <si>
    <t>3.2 Accompagnement et assitance lors des activités quotidiennes (AVQ)</t>
  </si>
  <si>
    <t>Les calculs sur les nombres et les pourcentages s'effectueront de manière automatique</t>
  </si>
  <si>
    <t>Une fois l'onglet PLAN D'AMÉLIORATION complété pour chacun des suivis,  il faut enregistrer l'onglet en format PDF pour le déposer sur le site WEB de l'agence</t>
  </si>
  <si>
    <t>c) Où il est inscrit le nom de fichier, choisir le nom de fichier désiré</t>
  </si>
  <si>
    <t>ÉTAT D'AVANCEMENT</t>
  </si>
  <si>
    <t>Bas-Saint-Laurent</t>
  </si>
  <si>
    <r>
      <t>Saguenay</t>
    </r>
    <r>
      <rPr>
        <sz val="22"/>
        <color theme="1"/>
        <rFont val="Arial"/>
        <family val="2"/>
      </rPr>
      <t>–</t>
    </r>
    <r>
      <rPr>
        <sz val="22"/>
        <color theme="1"/>
        <rFont val="Cambria"/>
        <family val="1"/>
        <scheme val="major"/>
      </rPr>
      <t>Lac-Saint-Jean</t>
    </r>
  </si>
  <si>
    <r>
      <t>Gaspésie</t>
    </r>
    <r>
      <rPr>
        <sz val="22"/>
        <color theme="1"/>
        <rFont val="Arial"/>
        <family val="2"/>
      </rPr>
      <t>–</t>
    </r>
    <r>
      <rPr>
        <sz val="22"/>
        <color theme="1"/>
        <rFont val="Cambria"/>
        <family val="1"/>
        <scheme val="major"/>
      </rPr>
      <t>Îles-de-la-Madeleine</t>
    </r>
  </si>
  <si>
    <t>Nunavik</t>
  </si>
  <si>
    <t>Terres-Cries-de-la-Baie-James</t>
  </si>
  <si>
    <t>Dans la colonne Échéancier, une seule date peut être inscrite. C'est cette dernière qui apparaîtra sur la page web déposée sur votre site Internet. Toutefois, nous savons pertinemment que chaque moyen peut-être associé à un échéancier. Si l'établissement détermine plus d'un moyen (avec plusieurs échéanciers), il faut inscrire, dans la colonne Échéancier, la date finale où la recommandation sera complètement atteinte.</t>
  </si>
  <si>
    <t>Centre d'hébergement Saint-Jean-Eudes Inc.</t>
  </si>
  <si>
    <t>Centre d'hébergement d'Assise</t>
  </si>
  <si>
    <t>Le MSSS recommande que l’établissement prenne les moyens afin de favoriser les mesures de remplacement et de n’utiliser les contentions physiques qu’en dernier recours.</t>
  </si>
  <si>
    <t>Le MSSS recommande que l’établissement prenne les moyens afin que les corridors soient dégagés en tout temps.</t>
  </si>
  <si>
    <t>Lyse Desmarais, directrice des soins infirmiers</t>
  </si>
  <si>
    <t>Clémence Boucher</t>
  </si>
  <si>
    <t>Directrice générale</t>
  </si>
  <si>
    <t>La plupart des mesures sont en voie de réalisation.</t>
  </si>
  <si>
    <t>Ces mesures sont en place.</t>
  </si>
  <si>
    <t>X</t>
  </si>
  <si>
    <t>Jacques Fillion, Directeur général adjoint et directeur régional des programmes clientèles</t>
  </si>
  <si>
    <t>Pierre Portelance</t>
  </si>
  <si>
    <t>Agent de programmation, planification et recherche</t>
  </si>
  <si>
    <t>Procéder à une évaluation structurée de tous les résidents à l'admission et après cinq (5) jours. Procéder à une réévaluation aux quatre (4) mois et/ou de façon rapprochée si besoin. 
Organiser des capsules d'information pour le personnel afin de rappeler l'importance des alternatives à la contention. 
Créer et appliquer un formulaire pour vérifier si les mesures alternatives ont été effectivement appliquées avant de décider de la possibilité d'une contention. 
Organiser des sessions de formation avec la collaboration du RPCU sur les contentions à l'intention des familles et du personnel (prévues au printemps 2014 selon la disponibilité du formateur). 
Procéder à l'acquisition de deux (2) lits bas pour éviter les contentions. 
Maximiser l'usage des lits à quatre (4) côtés pour éviter les contentions par le transfert, au besoin, de lits entre les deux (2) sites (CHSJE et CHDA).</t>
  </si>
  <si>
    <t>Placer l'équipement d'un même côté en tenant compte de la disposition des concentrateurs. Placer des affiches indiquant la disponibilité du matériel quand celui-ci est du côté opposé de la chambre du résident. 
Faire un rappel auprès du personnel lors des capsules d'information régulières.</t>
  </si>
  <si>
    <t>Taux de contention réduit à 22%
4 conférences sur les contentions ont été données par des ressources du CSSSVC
L'acquisition de lits à profil bas ainsi qu'à demi-ridelles poursuit sont cours.</t>
  </si>
  <si>
    <t xml:space="preserve">Les concentrateurs d'O2, le matériel pour la prévention des infections, les fauteuils roulants sont disposés du même côté du corridor facilitant le déplacement des résidents au fauteuil
Petite note affichée de laisser les corridors libres et diffusion de capsule d»'information au personnel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</si>
</sst>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F800]dddd\,\ mmmm\ dd\,\ yyyy"/>
  </numFmts>
  <fonts count="26" x14ac:knownFonts="1">
    <font>
      <sz val="11"/>
      <color theme="1"/>
      <name val="Calibri"/>
      <family val="2"/>
      <scheme val="minor"/>
    </font>
    <font>
      <sz val="11"/>
      <color indexed="8"/>
      <name val="Calibri"/>
      <family val="2"/>
    </font>
    <font>
      <sz val="8"/>
      <name val="Calibri"/>
      <family val="2"/>
    </font>
    <font>
      <b/>
      <sz val="16"/>
      <color theme="1"/>
      <name val="Calibri"/>
      <family val="2"/>
      <scheme val="minor"/>
    </font>
    <font>
      <b/>
      <sz val="20"/>
      <color indexed="8"/>
      <name val="Cambria"/>
      <family val="1"/>
      <scheme val="major"/>
    </font>
    <font>
      <sz val="11"/>
      <color theme="1"/>
      <name val="Cambria"/>
      <family val="1"/>
      <scheme val="major"/>
    </font>
    <font>
      <b/>
      <sz val="11"/>
      <color indexed="8"/>
      <name val="Cambria"/>
      <family val="1"/>
      <scheme val="major"/>
    </font>
    <font>
      <sz val="18"/>
      <color theme="1"/>
      <name val="Cambria"/>
      <family val="1"/>
      <scheme val="major"/>
    </font>
    <font>
      <b/>
      <sz val="11"/>
      <color theme="1"/>
      <name val="Cambria"/>
      <family val="1"/>
      <scheme val="major"/>
    </font>
    <font>
      <sz val="18"/>
      <color indexed="8"/>
      <name val="Cambria"/>
      <family val="1"/>
      <scheme val="major"/>
    </font>
    <font>
      <b/>
      <sz val="24"/>
      <color indexed="8"/>
      <name val="Cambria"/>
      <family val="1"/>
      <scheme val="major"/>
    </font>
    <font>
      <b/>
      <sz val="16"/>
      <color indexed="8"/>
      <name val="Cambria"/>
      <family val="1"/>
      <scheme val="major"/>
    </font>
    <font>
      <b/>
      <sz val="18"/>
      <color indexed="8"/>
      <name val="Cambria"/>
      <family val="1"/>
      <scheme val="major"/>
    </font>
    <font>
      <sz val="16"/>
      <color indexed="8"/>
      <name val="Cambria"/>
      <family val="1"/>
      <scheme val="major"/>
    </font>
    <font>
      <sz val="16"/>
      <color theme="1"/>
      <name val="Cambria"/>
      <family val="1"/>
      <scheme val="major"/>
    </font>
    <font>
      <sz val="22"/>
      <color theme="1"/>
      <name val="Cambria"/>
      <family val="1"/>
      <scheme val="major"/>
    </font>
    <font>
      <b/>
      <sz val="28"/>
      <color indexed="8"/>
      <name val="Cambria"/>
      <family val="1"/>
      <scheme val="major"/>
    </font>
    <font>
      <sz val="20"/>
      <color indexed="8"/>
      <name val="Cambria"/>
      <family val="1"/>
      <scheme val="major"/>
    </font>
    <font>
      <b/>
      <sz val="17"/>
      <color indexed="8"/>
      <name val="Cambria"/>
      <family val="1"/>
      <scheme val="major"/>
    </font>
    <font>
      <b/>
      <sz val="22"/>
      <color indexed="8"/>
      <name val="Cambria"/>
      <family val="1"/>
      <scheme val="major"/>
    </font>
    <font>
      <sz val="14"/>
      <color indexed="8"/>
      <name val="Cambria"/>
      <family val="1"/>
      <scheme val="major"/>
    </font>
    <font>
      <b/>
      <sz val="17"/>
      <color indexed="8"/>
      <name val="Calibri"/>
      <family val="2"/>
      <scheme val="minor"/>
    </font>
    <font>
      <b/>
      <sz val="16"/>
      <color theme="1"/>
      <name val="Cambria"/>
      <family val="1"/>
      <scheme val="major"/>
    </font>
    <font>
      <sz val="18"/>
      <color theme="1"/>
      <name val="Calibri"/>
      <family val="2"/>
      <scheme val="minor"/>
    </font>
    <font>
      <sz val="22"/>
      <color theme="1"/>
      <name val="Arial"/>
      <family val="2"/>
    </font>
    <font>
      <sz val="18"/>
      <name val="Cambria"/>
      <family val="1"/>
      <scheme val="major"/>
    </font>
  </fonts>
  <fills count="8">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theme="8" tint="0.39997558519241921"/>
        <bgColor indexed="64"/>
      </patternFill>
    </fill>
  </fills>
  <borders count="58">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251">
    <xf numFmtId="0" fontId="0" fillId="0" borderId="0" xfId="0"/>
    <xf numFmtId="0" fontId="3" fillId="0" borderId="0" xfId="0" applyFont="1"/>
    <xf numFmtId="0" fontId="13" fillId="0" borderId="10" xfId="0" applyFont="1" applyBorder="1" applyAlignment="1" applyProtection="1">
      <alignment horizontal="left" vertical="top" wrapText="1"/>
      <protection locked="0"/>
    </xf>
    <xf numFmtId="164" fontId="13" fillId="0" borderId="24" xfId="0" applyNumberFormat="1" applyFont="1" applyBorder="1" applyAlignment="1" applyProtection="1">
      <alignment horizontal="center" vertical="top" wrapText="1"/>
      <protection locked="0"/>
    </xf>
    <xf numFmtId="0" fontId="13" fillId="0" borderId="2" xfId="0" applyFont="1" applyBorder="1" applyAlignment="1" applyProtection="1">
      <alignment horizontal="left" vertical="top" wrapText="1"/>
      <protection locked="0"/>
    </xf>
    <xf numFmtId="0" fontId="9" fillId="0" borderId="27" xfId="0" applyFont="1" applyBorder="1" applyAlignment="1" applyProtection="1">
      <alignment horizontal="center" vertical="center" wrapText="1"/>
      <protection locked="0"/>
    </xf>
    <xf numFmtId="0" fontId="13" fillId="0" borderId="24" xfId="0" applyFont="1" applyBorder="1" applyAlignment="1" applyProtection="1">
      <alignment horizontal="center" vertical="center" wrapText="1"/>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5" fillId="0" borderId="0" xfId="0" applyFont="1" applyAlignment="1" applyProtection="1">
      <alignment wrapText="1"/>
    </xf>
    <xf numFmtId="0" fontId="5" fillId="5" borderId="0" xfId="0" applyFont="1" applyFill="1" applyAlignment="1" applyProtection="1">
      <alignment wrapText="1"/>
    </xf>
    <xf numFmtId="0" fontId="13" fillId="0" borderId="0" xfId="0" applyFont="1" applyBorder="1" applyAlignment="1" applyProtection="1">
      <alignment horizontal="center" vertical="center" wrapText="1"/>
    </xf>
    <xf numFmtId="1" fontId="6" fillId="0" borderId="0" xfId="1" applyNumberFormat="1"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0" xfId="0" applyFont="1" applyBorder="1" applyAlignment="1" applyProtection="1">
      <alignment wrapText="1"/>
    </xf>
    <xf numFmtId="0" fontId="5" fillId="0" borderId="13" xfId="0" applyFont="1" applyBorder="1" applyAlignment="1" applyProtection="1">
      <alignment wrapText="1"/>
    </xf>
    <xf numFmtId="0" fontId="5" fillId="2" borderId="0" xfId="0" applyFont="1" applyFill="1" applyAlignment="1" applyProtection="1">
      <alignment wrapText="1"/>
    </xf>
    <xf numFmtId="0" fontId="8" fillId="0" borderId="0" xfId="0" applyFont="1" applyAlignment="1" applyProtection="1">
      <alignment wrapText="1"/>
    </xf>
    <xf numFmtId="0" fontId="13" fillId="0" borderId="32" xfId="0" applyFont="1" applyBorder="1" applyAlignment="1" applyProtection="1">
      <alignment horizontal="left" vertical="top" wrapText="1"/>
      <protection locked="0"/>
    </xf>
    <xf numFmtId="164" fontId="13" fillId="0" borderId="47" xfId="0" applyNumberFormat="1" applyFont="1" applyBorder="1" applyAlignment="1" applyProtection="1">
      <alignment horizontal="center" vertical="top" wrapText="1"/>
      <protection locked="0"/>
    </xf>
    <xf numFmtId="0" fontId="13" fillId="0" borderId="24" xfId="0" applyFont="1" applyBorder="1" applyAlignment="1" applyProtection="1">
      <alignment horizontal="left" vertical="top" wrapText="1"/>
      <protection locked="0"/>
    </xf>
    <xf numFmtId="0" fontId="13" fillId="5" borderId="36" xfId="0" applyFont="1" applyFill="1" applyBorder="1" applyAlignment="1" applyProtection="1">
      <alignment horizontal="left" vertical="center" wrapText="1"/>
    </xf>
    <xf numFmtId="0" fontId="13" fillId="5" borderId="31" xfId="0" applyFont="1" applyFill="1" applyBorder="1" applyAlignment="1" applyProtection="1">
      <alignment horizontal="left" vertical="center" wrapText="1"/>
    </xf>
    <xf numFmtId="0" fontId="5" fillId="0" borderId="0" xfId="0" applyFont="1" applyProtection="1"/>
    <xf numFmtId="0" fontId="8" fillId="5" borderId="4"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xf>
    <xf numFmtId="0" fontId="8" fillId="5" borderId="4" xfId="0" applyFont="1" applyFill="1" applyBorder="1" applyAlignment="1" applyProtection="1">
      <alignment horizontal="right" vertical="center" wrapText="1"/>
    </xf>
    <xf numFmtId="0" fontId="11" fillId="5" borderId="5" xfId="0" applyFont="1" applyFill="1" applyBorder="1" applyAlignment="1" applyProtection="1">
      <alignment horizontal="center" vertical="center" wrapText="1"/>
    </xf>
    <xf numFmtId="0" fontId="11" fillId="5" borderId="5" xfId="0" applyFont="1" applyFill="1" applyBorder="1" applyAlignment="1" applyProtection="1">
      <alignment horizontal="center" vertical="center"/>
    </xf>
    <xf numFmtId="0" fontId="11" fillId="5" borderId="11" xfId="0" applyFont="1" applyFill="1" applyBorder="1" applyAlignment="1" applyProtection="1">
      <alignment horizontal="center" vertical="center" wrapText="1"/>
    </xf>
    <xf numFmtId="0" fontId="6" fillId="5" borderId="35" xfId="0" applyFont="1" applyFill="1" applyBorder="1" applyAlignment="1" applyProtection="1">
      <alignment horizontal="center" vertical="center" textRotation="90"/>
    </xf>
    <xf numFmtId="0" fontId="6" fillId="5" borderId="1" xfId="0" applyFont="1" applyFill="1" applyBorder="1" applyAlignment="1" applyProtection="1">
      <alignment horizontal="center" vertical="center" textRotation="90"/>
    </xf>
    <xf numFmtId="0" fontId="11" fillId="5" borderId="6" xfId="0" applyFont="1" applyFill="1" applyBorder="1" applyAlignment="1" applyProtection="1">
      <alignment horizontal="center" vertical="center"/>
    </xf>
    <xf numFmtId="0" fontId="8" fillId="0" borderId="0" xfId="0" applyFont="1" applyProtection="1"/>
    <xf numFmtId="0" fontId="14" fillId="0" borderId="0" xfId="0" applyFont="1" applyProtection="1"/>
    <xf numFmtId="0" fontId="13" fillId="4" borderId="44" xfId="0" applyFont="1" applyFill="1" applyBorder="1" applyAlignment="1" applyProtection="1">
      <alignment horizontal="left" vertical="center"/>
    </xf>
    <xf numFmtId="0" fontId="6" fillId="4" borderId="22" xfId="0" applyFont="1" applyFill="1" applyBorder="1" applyAlignment="1" applyProtection="1">
      <alignment horizontal="center" vertical="center"/>
    </xf>
    <xf numFmtId="0" fontId="5" fillId="4" borderId="0" xfId="0" applyFont="1" applyFill="1" applyAlignment="1" applyProtection="1">
      <alignment horizontal="center" vertical="center"/>
    </xf>
    <xf numFmtId="0" fontId="5" fillId="4" borderId="0" xfId="0" applyFont="1" applyFill="1" applyProtection="1"/>
    <xf numFmtId="0" fontId="13" fillId="4" borderId="43" xfId="0" applyFont="1" applyFill="1" applyBorder="1" applyAlignment="1" applyProtection="1">
      <alignment horizontal="left" vertical="center"/>
    </xf>
    <xf numFmtId="0" fontId="6" fillId="4" borderId="23" xfId="0" applyFont="1" applyFill="1" applyBorder="1" applyAlignment="1" applyProtection="1">
      <alignment horizontal="center" vertical="center"/>
    </xf>
    <xf numFmtId="0" fontId="11" fillId="5" borderId="7" xfId="0" applyFont="1" applyFill="1" applyBorder="1" applyAlignment="1" applyProtection="1">
      <alignment horizontal="center" vertical="center" wrapText="1"/>
    </xf>
    <xf numFmtId="0" fontId="11" fillId="5" borderId="45" xfId="0" applyFont="1" applyFill="1" applyBorder="1" applyAlignment="1" applyProtection="1">
      <alignment horizontal="center" vertical="center"/>
    </xf>
    <xf numFmtId="0" fontId="11" fillId="5" borderId="45" xfId="0" applyFont="1" applyFill="1" applyBorder="1" applyAlignment="1" applyProtection="1">
      <alignment horizontal="center" vertical="center" wrapText="1"/>
    </xf>
    <xf numFmtId="0" fontId="6" fillId="5" borderId="29" xfId="0" applyFont="1" applyFill="1" applyBorder="1" applyAlignment="1" applyProtection="1">
      <alignment horizontal="center" vertical="center" textRotation="90"/>
    </xf>
    <xf numFmtId="0" fontId="11" fillId="5" borderId="48" xfId="0" applyFont="1" applyFill="1" applyBorder="1" applyAlignment="1" applyProtection="1">
      <alignment horizontal="center" vertical="center"/>
    </xf>
    <xf numFmtId="0" fontId="8" fillId="5" borderId="0" xfId="0" applyFont="1" applyFill="1" applyProtection="1"/>
    <xf numFmtId="0" fontId="13" fillId="4" borderId="20" xfId="0" applyFont="1" applyFill="1" applyBorder="1" applyAlignment="1" applyProtection="1">
      <alignment horizontal="left" vertical="center"/>
    </xf>
    <xf numFmtId="0" fontId="5" fillId="4" borderId="0" xfId="0" applyFont="1" applyFill="1" applyAlignment="1" applyProtection="1">
      <alignment vertical="center"/>
    </xf>
    <xf numFmtId="0" fontId="13" fillId="4" borderId="21" xfId="0" applyFont="1" applyFill="1" applyBorder="1" applyAlignment="1" applyProtection="1">
      <alignment horizontal="left" vertical="center"/>
    </xf>
    <xf numFmtId="0" fontId="13" fillId="4" borderId="36" xfId="0" applyFont="1" applyFill="1" applyBorder="1" applyAlignment="1" applyProtection="1">
      <alignment horizontal="left" vertical="center"/>
    </xf>
    <xf numFmtId="0" fontId="5" fillId="0" borderId="0" xfId="0" applyFont="1" applyAlignment="1" applyProtection="1">
      <alignment vertical="center"/>
    </xf>
    <xf numFmtId="0" fontId="13" fillId="4" borderId="31" xfId="0" applyFont="1" applyFill="1" applyBorder="1" applyAlignment="1" applyProtection="1">
      <alignment horizontal="left" vertical="center"/>
    </xf>
    <xf numFmtId="0" fontId="13" fillId="4" borderId="32" xfId="0" applyFont="1" applyFill="1" applyBorder="1" applyAlignment="1" applyProtection="1">
      <alignment horizontal="left" vertical="center"/>
    </xf>
    <xf numFmtId="0" fontId="6" fillId="4" borderId="41" xfId="0" applyFont="1" applyFill="1" applyBorder="1" applyAlignment="1" applyProtection="1">
      <alignment horizontal="center" vertical="center"/>
    </xf>
    <xf numFmtId="0" fontId="13" fillId="0" borderId="0" xfId="0" applyFont="1" applyBorder="1" applyAlignment="1" applyProtection="1">
      <alignment horizontal="center" vertical="center"/>
    </xf>
    <xf numFmtId="0" fontId="5" fillId="0" borderId="0" xfId="0" applyFont="1" applyBorder="1" applyAlignment="1" applyProtection="1">
      <alignment horizontal="center" vertical="center"/>
    </xf>
    <xf numFmtId="1" fontId="6" fillId="0" borderId="0" xfId="1" applyNumberFormat="1" applyFont="1" applyBorder="1" applyAlignment="1" applyProtection="1">
      <alignment horizontal="center" vertical="center"/>
    </xf>
    <xf numFmtId="0" fontId="5" fillId="0" borderId="0" xfId="0" applyFont="1" applyBorder="1" applyAlignment="1" applyProtection="1">
      <alignment vertical="center"/>
    </xf>
    <xf numFmtId="0" fontId="5" fillId="0" borderId="46" xfId="0" applyFont="1" applyBorder="1" applyAlignment="1" applyProtection="1">
      <alignment vertical="center"/>
    </xf>
    <xf numFmtId="0" fontId="13" fillId="7" borderId="37" xfId="0" applyFont="1" applyFill="1" applyBorder="1" applyAlignment="1" applyProtection="1">
      <alignment horizontal="left" vertical="center"/>
    </xf>
    <xf numFmtId="0" fontId="13" fillId="7" borderId="38" xfId="0" applyFont="1" applyFill="1" applyBorder="1" applyAlignment="1" applyProtection="1">
      <alignment horizontal="left" vertical="center"/>
    </xf>
    <xf numFmtId="0" fontId="5" fillId="0" borderId="0" xfId="0" applyFont="1" applyBorder="1" applyProtection="1"/>
    <xf numFmtId="0" fontId="15" fillId="0" borderId="0" xfId="0" applyFont="1" applyProtection="1"/>
    <xf numFmtId="0" fontId="13" fillId="0" borderId="24" xfId="0" applyFont="1" applyBorder="1" applyAlignment="1" applyProtection="1">
      <alignment horizontal="left" vertical="top" wrapText="1"/>
      <protection hidden="1"/>
    </xf>
    <xf numFmtId="14" fontId="14" fillId="0" borderId="19" xfId="0" applyNumberFormat="1" applyFont="1" applyBorder="1" applyAlignment="1" applyProtection="1">
      <alignment horizontal="center" vertical="center" wrapText="1"/>
      <protection hidden="1"/>
    </xf>
    <xf numFmtId="0" fontId="7" fillId="0" borderId="3" xfId="0" applyFont="1" applyBorder="1" applyAlignment="1" applyProtection="1">
      <alignment horizontal="center" vertical="center" wrapText="1"/>
      <protection hidden="1"/>
    </xf>
    <xf numFmtId="0" fontId="7" fillId="0" borderId="10" xfId="0" applyFont="1" applyBorder="1" applyAlignment="1" applyProtection="1">
      <alignment horizontal="center" vertical="center" wrapText="1"/>
      <protection hidden="1"/>
    </xf>
    <xf numFmtId="0" fontId="7" fillId="0" borderId="2" xfId="0" applyFont="1" applyBorder="1" applyAlignment="1" applyProtection="1">
      <alignment horizontal="center" vertical="center" wrapText="1"/>
      <protection hidden="1"/>
    </xf>
    <xf numFmtId="0" fontId="13" fillId="0" borderId="10" xfId="0" applyFont="1" applyBorder="1" applyAlignment="1" applyProtection="1">
      <alignment horizontal="left" vertical="top" wrapText="1"/>
      <protection hidden="1"/>
    </xf>
    <xf numFmtId="0" fontId="13" fillId="0" borderId="32" xfId="0" applyFont="1" applyBorder="1" applyAlignment="1" applyProtection="1">
      <alignment horizontal="left" vertical="top" wrapText="1"/>
      <protection hidden="1"/>
    </xf>
    <xf numFmtId="0" fontId="7" fillId="0" borderId="40" xfId="0" applyFont="1" applyBorder="1" applyAlignment="1" applyProtection="1">
      <alignment horizontal="center" vertical="center" wrapText="1"/>
      <protection hidden="1"/>
    </xf>
    <xf numFmtId="0" fontId="7" fillId="0" borderId="32" xfId="0" applyFont="1" applyBorder="1" applyAlignment="1" applyProtection="1">
      <alignment horizontal="center" vertical="center" wrapText="1"/>
      <protection hidden="1"/>
    </xf>
    <xf numFmtId="0" fontId="7" fillId="0" borderId="41" xfId="0" applyFont="1" applyBorder="1" applyAlignment="1" applyProtection="1">
      <alignment horizontal="center" vertical="center" wrapText="1"/>
      <protection hidden="1"/>
    </xf>
    <xf numFmtId="0" fontId="5" fillId="5" borderId="25" xfId="0" applyFont="1" applyFill="1" applyBorder="1" applyAlignment="1" applyProtection="1">
      <alignment horizontal="center" vertical="center" wrapText="1"/>
      <protection hidden="1"/>
    </xf>
    <xf numFmtId="0" fontId="5" fillId="5" borderId="20" xfId="0" applyFont="1" applyFill="1" applyBorder="1" applyAlignment="1" applyProtection="1">
      <alignment horizontal="center" vertical="center" wrapText="1"/>
      <protection hidden="1"/>
    </xf>
    <xf numFmtId="0" fontId="5" fillId="5" borderId="22" xfId="0" applyFont="1" applyFill="1" applyBorder="1" applyAlignment="1" applyProtection="1">
      <alignment horizontal="center" vertical="center" wrapText="1"/>
      <protection hidden="1"/>
    </xf>
    <xf numFmtId="1" fontId="5" fillId="5" borderId="26" xfId="0" applyNumberFormat="1" applyFont="1" applyFill="1" applyBorder="1" applyAlignment="1" applyProtection="1">
      <alignment horizontal="center" vertical="center" wrapText="1"/>
      <protection hidden="1"/>
    </xf>
    <xf numFmtId="1" fontId="5" fillId="5" borderId="21" xfId="0" applyNumberFormat="1" applyFont="1" applyFill="1" applyBorder="1" applyAlignment="1" applyProtection="1">
      <alignment horizontal="center" vertical="center" wrapText="1"/>
      <protection hidden="1"/>
    </xf>
    <xf numFmtId="1" fontId="5" fillId="5" borderId="23" xfId="0" applyNumberFormat="1" applyFont="1" applyFill="1" applyBorder="1" applyAlignment="1" applyProtection="1">
      <alignment horizontal="center" vertical="center" wrapText="1"/>
      <protection hidden="1"/>
    </xf>
    <xf numFmtId="0" fontId="6" fillId="4" borderId="36" xfId="0" applyFont="1" applyFill="1" applyBorder="1" applyAlignment="1" applyProtection="1">
      <alignment horizontal="center" vertical="center"/>
      <protection hidden="1"/>
    </xf>
    <xf numFmtId="0" fontId="6" fillId="4" borderId="20" xfId="0" applyFont="1" applyFill="1" applyBorder="1" applyAlignment="1" applyProtection="1">
      <alignment horizontal="center" vertical="center"/>
      <protection hidden="1"/>
    </xf>
    <xf numFmtId="1" fontId="6" fillId="4" borderId="31" xfId="1" applyNumberFormat="1" applyFont="1" applyFill="1" applyBorder="1" applyAlignment="1" applyProtection="1">
      <alignment horizontal="center" vertical="center"/>
      <protection hidden="1"/>
    </xf>
    <xf numFmtId="1" fontId="6" fillId="4" borderId="21" xfId="1" applyNumberFormat="1" applyFont="1" applyFill="1" applyBorder="1" applyAlignment="1" applyProtection="1">
      <alignment horizontal="center" vertical="center"/>
      <protection hidden="1"/>
    </xf>
    <xf numFmtId="0" fontId="6" fillId="4" borderId="25" xfId="0" applyFont="1" applyFill="1" applyBorder="1" applyAlignment="1" applyProtection="1">
      <alignment horizontal="center" vertical="center"/>
      <protection hidden="1"/>
    </xf>
    <xf numFmtId="1" fontId="6" fillId="4" borderId="26" xfId="1" applyNumberFormat="1" applyFont="1" applyFill="1" applyBorder="1" applyAlignment="1" applyProtection="1">
      <alignment horizontal="center" vertical="center"/>
      <protection hidden="1"/>
    </xf>
    <xf numFmtId="1" fontId="6" fillId="4" borderId="40" xfId="1" applyNumberFormat="1" applyFont="1" applyFill="1" applyBorder="1" applyAlignment="1" applyProtection="1">
      <alignment horizontal="center" vertical="center"/>
      <protection hidden="1"/>
    </xf>
    <xf numFmtId="1" fontId="6" fillId="4" borderId="32" xfId="1" applyNumberFormat="1" applyFont="1" applyFill="1" applyBorder="1" applyAlignment="1" applyProtection="1">
      <alignment horizontal="center" vertical="center"/>
      <protection hidden="1"/>
    </xf>
    <xf numFmtId="0" fontId="6" fillId="7" borderId="25" xfId="0" applyFont="1" applyFill="1" applyBorder="1" applyAlignment="1" applyProtection="1">
      <alignment horizontal="center" vertical="center"/>
      <protection hidden="1"/>
    </xf>
    <xf numFmtId="0" fontId="6" fillId="7" borderId="20" xfId="0" applyFont="1" applyFill="1" applyBorder="1" applyAlignment="1" applyProtection="1">
      <alignment horizontal="center" vertical="center"/>
      <protection hidden="1"/>
    </xf>
    <xf numFmtId="0" fontId="5" fillId="0" borderId="0" xfId="0" applyFont="1" applyAlignment="1" applyProtection="1">
      <alignment vertical="top"/>
    </xf>
    <xf numFmtId="0" fontId="14" fillId="0" borderId="3" xfId="0" applyFont="1" applyBorder="1" applyAlignment="1" applyProtection="1">
      <alignment vertical="top"/>
      <protection hidden="1"/>
    </xf>
    <xf numFmtId="0" fontId="14" fillId="0" borderId="40" xfId="0" applyFont="1" applyBorder="1" applyAlignment="1" applyProtection="1">
      <alignment vertical="top"/>
      <protection hidden="1"/>
    </xf>
    <xf numFmtId="0" fontId="11" fillId="2" borderId="42" xfId="0" applyFont="1" applyFill="1" applyBorder="1" applyAlignment="1" applyProtection="1">
      <alignment horizontal="right" vertical="center" wrapText="1"/>
    </xf>
    <xf numFmtId="0" fontId="13" fillId="0" borderId="28" xfId="0" applyFont="1" applyBorder="1" applyAlignment="1" applyProtection="1">
      <alignment horizontal="center" vertical="top" wrapText="1"/>
      <protection hidden="1"/>
    </xf>
    <xf numFmtId="0" fontId="13" fillId="0" borderId="3" xfId="0" applyFont="1" applyBorder="1" applyAlignment="1" applyProtection="1">
      <alignment horizontal="center" vertical="top" wrapText="1"/>
      <protection hidden="1"/>
    </xf>
    <xf numFmtId="0" fontId="13" fillId="0" borderId="40" xfId="0" applyFont="1" applyBorder="1" applyAlignment="1" applyProtection="1">
      <alignment horizontal="center" vertical="top" wrapText="1"/>
      <protection hidden="1"/>
    </xf>
    <xf numFmtId="14" fontId="14" fillId="0" borderId="16" xfId="0" applyNumberFormat="1" applyFont="1" applyBorder="1" applyAlignment="1" applyProtection="1">
      <alignment horizontal="center" vertical="center" wrapText="1"/>
      <protection hidden="1"/>
    </xf>
    <xf numFmtId="0" fontId="7" fillId="0" borderId="28" xfId="0" applyFont="1" applyBorder="1" applyAlignment="1" applyProtection="1">
      <alignment horizontal="center" vertical="center" wrapText="1"/>
      <protection hidden="1"/>
    </xf>
    <xf numFmtId="0" fontId="7" fillId="0" borderId="24" xfId="0" applyFont="1" applyBorder="1" applyAlignment="1" applyProtection="1">
      <alignment horizontal="center" vertical="center" wrapText="1"/>
      <protection hidden="1"/>
    </xf>
    <xf numFmtId="0" fontId="7" fillId="0" borderId="39" xfId="0" applyFont="1" applyBorder="1" applyAlignment="1" applyProtection="1">
      <alignment horizontal="center" vertical="center" wrapText="1"/>
      <protection hidden="1"/>
    </xf>
    <xf numFmtId="0" fontId="11" fillId="5" borderId="13" xfId="0" applyFont="1" applyFill="1" applyBorder="1" applyAlignment="1" applyProtection="1">
      <alignment horizontal="center" vertical="center" wrapText="1"/>
    </xf>
    <xf numFmtId="0" fontId="6" fillId="5" borderId="1" xfId="0" applyFont="1" applyFill="1" applyBorder="1" applyAlignment="1" applyProtection="1">
      <alignment horizontal="center" vertical="center" textRotation="90" wrapText="1"/>
    </xf>
    <xf numFmtId="0" fontId="6" fillId="5" borderId="49" xfId="0" applyFont="1" applyFill="1" applyBorder="1" applyAlignment="1" applyProtection="1">
      <alignment horizontal="center" vertical="center" textRotation="90" wrapText="1"/>
    </xf>
    <xf numFmtId="0" fontId="6" fillId="5" borderId="11" xfId="0" applyFont="1" applyFill="1" applyBorder="1" applyAlignment="1" applyProtection="1">
      <alignment horizontal="center" vertical="center" textRotation="90" wrapText="1"/>
    </xf>
    <xf numFmtId="0" fontId="8" fillId="0" borderId="13" xfId="0" applyFont="1" applyBorder="1" applyAlignment="1" applyProtection="1">
      <alignment wrapText="1"/>
    </xf>
    <xf numFmtId="0" fontId="14" fillId="0" borderId="17" xfId="0" applyFont="1" applyBorder="1" applyAlignment="1" applyProtection="1">
      <alignment vertical="top"/>
      <protection hidden="1"/>
    </xf>
    <xf numFmtId="0" fontId="14" fillId="0" borderId="28" xfId="0" applyFont="1" applyBorder="1" applyAlignment="1" applyProtection="1">
      <alignment vertical="top"/>
      <protection hidden="1"/>
    </xf>
    <xf numFmtId="0" fontId="13" fillId="0" borderId="39" xfId="0" applyFont="1" applyBorder="1" applyAlignment="1" applyProtection="1">
      <alignment horizontal="left" vertical="top" wrapText="1"/>
      <protection locked="0"/>
    </xf>
    <xf numFmtId="0" fontId="8" fillId="5" borderId="13" xfId="0" applyFont="1" applyFill="1" applyBorder="1" applyProtection="1"/>
    <xf numFmtId="0" fontId="5" fillId="0" borderId="46" xfId="0" applyFont="1" applyBorder="1" applyProtection="1"/>
    <xf numFmtId="0" fontId="5" fillId="0" borderId="7" xfId="0" applyFont="1" applyBorder="1" applyProtection="1"/>
    <xf numFmtId="0" fontId="5" fillId="0" borderId="9" xfId="0" applyFont="1" applyBorder="1" applyProtection="1"/>
    <xf numFmtId="0" fontId="6" fillId="0" borderId="46" xfId="0" applyFont="1" applyBorder="1" applyAlignment="1" applyProtection="1">
      <alignment horizontal="center" vertical="center"/>
    </xf>
    <xf numFmtId="0" fontId="6" fillId="7" borderId="22" xfId="0" applyFont="1" applyFill="1" applyBorder="1" applyAlignment="1" applyProtection="1">
      <alignment horizontal="center" vertical="center"/>
    </xf>
    <xf numFmtId="0" fontId="6" fillId="7" borderId="43" xfId="0" applyFont="1" applyFill="1" applyBorder="1" applyAlignment="1" applyProtection="1">
      <alignment horizontal="center" vertical="center"/>
    </xf>
    <xf numFmtId="0" fontId="5" fillId="0" borderId="0" xfId="0" applyFont="1" applyBorder="1" applyAlignment="1" applyProtection="1">
      <alignment horizontal="center" wrapText="1"/>
    </xf>
    <xf numFmtId="0" fontId="7" fillId="0" borderId="18" xfId="0" applyFont="1" applyFill="1" applyBorder="1" applyAlignment="1" applyProtection="1">
      <alignment vertical="center" wrapText="1"/>
      <protection hidden="1"/>
    </xf>
    <xf numFmtId="165" fontId="7" fillId="0" borderId="18" xfId="0" applyNumberFormat="1" applyFont="1" applyFill="1" applyBorder="1" applyAlignment="1" applyProtection="1">
      <alignment horizontal="left" vertical="center" wrapText="1"/>
      <protection locked="0"/>
    </xf>
    <xf numFmtId="0" fontId="5" fillId="0" borderId="12" xfId="0" applyFont="1" applyBorder="1" applyAlignment="1" applyProtection="1">
      <alignment vertical="top"/>
    </xf>
    <xf numFmtId="0" fontId="5" fillId="0" borderId="17" xfId="0" applyFont="1" applyBorder="1" applyAlignment="1" applyProtection="1">
      <alignment vertical="top"/>
    </xf>
    <xf numFmtId="0" fontId="5" fillId="0" borderId="8" xfId="0" applyFont="1" applyBorder="1" applyAlignment="1" applyProtection="1">
      <alignment vertical="top"/>
    </xf>
    <xf numFmtId="1" fontId="6" fillId="7" borderId="26" xfId="0" applyNumberFormat="1" applyFont="1" applyFill="1" applyBorder="1" applyAlignment="1" applyProtection="1">
      <alignment horizontal="center" vertical="center"/>
      <protection hidden="1"/>
    </xf>
    <xf numFmtId="1" fontId="6" fillId="7" borderId="21" xfId="0" applyNumberFormat="1" applyFont="1" applyFill="1" applyBorder="1" applyAlignment="1" applyProtection="1">
      <alignment horizontal="center" vertical="center"/>
      <protection hidden="1"/>
    </xf>
    <xf numFmtId="0" fontId="5" fillId="0" borderId="50" xfId="0" applyFont="1" applyBorder="1" applyAlignment="1" applyProtection="1">
      <alignment wrapText="1"/>
    </xf>
    <xf numFmtId="14" fontId="14" fillId="0" borderId="51" xfId="0" applyNumberFormat="1" applyFont="1" applyBorder="1" applyAlignment="1" applyProtection="1">
      <alignment horizontal="center" vertical="center" wrapText="1"/>
      <protection hidden="1"/>
    </xf>
    <xf numFmtId="0" fontId="13" fillId="5" borderId="37" xfId="0" applyFont="1" applyFill="1" applyBorder="1" applyAlignment="1" applyProtection="1">
      <alignment horizontal="left" vertical="center" wrapText="1"/>
    </xf>
    <xf numFmtId="0" fontId="13" fillId="5" borderId="38" xfId="0" applyFont="1" applyFill="1" applyBorder="1" applyAlignment="1" applyProtection="1">
      <alignment horizontal="left" vertical="center" wrapText="1"/>
    </xf>
    <xf numFmtId="1" fontId="5" fillId="5" borderId="40" xfId="0" applyNumberFormat="1" applyFont="1" applyFill="1" applyBorder="1" applyAlignment="1" applyProtection="1">
      <alignment horizontal="center" vertical="center" wrapText="1"/>
      <protection hidden="1"/>
    </xf>
    <xf numFmtId="1" fontId="5" fillId="5" borderId="32" xfId="0" applyNumberFormat="1" applyFont="1" applyFill="1" applyBorder="1" applyAlignment="1" applyProtection="1">
      <alignment horizontal="center" vertical="center" wrapText="1"/>
      <protection hidden="1"/>
    </xf>
    <xf numFmtId="1" fontId="5" fillId="5" borderId="41" xfId="0" applyNumberFormat="1" applyFont="1" applyFill="1" applyBorder="1" applyAlignment="1" applyProtection="1">
      <alignment horizontal="center" vertical="center" wrapText="1"/>
      <protection hidden="1"/>
    </xf>
    <xf numFmtId="0" fontId="13" fillId="5" borderId="55" xfId="0" applyFont="1" applyFill="1" applyBorder="1" applyAlignment="1" applyProtection="1">
      <alignment horizontal="left" vertical="center" wrapText="1"/>
    </xf>
    <xf numFmtId="0" fontId="13" fillId="5" borderId="54" xfId="0" applyFont="1" applyFill="1" applyBorder="1" applyAlignment="1" applyProtection="1">
      <alignment horizontal="left" vertical="center" wrapText="1"/>
    </xf>
    <xf numFmtId="0" fontId="5" fillId="2" borderId="20" xfId="0" applyFont="1" applyFill="1" applyBorder="1" applyAlignment="1" applyProtection="1">
      <alignment horizontal="center" vertical="center" wrapText="1"/>
      <protection hidden="1"/>
    </xf>
    <xf numFmtId="0" fontId="5" fillId="2" borderId="22" xfId="0" applyFont="1" applyFill="1" applyBorder="1" applyAlignment="1" applyProtection="1">
      <alignment horizontal="center" vertical="center" wrapText="1"/>
      <protection hidden="1"/>
    </xf>
    <xf numFmtId="1" fontId="5" fillId="2" borderId="21" xfId="0" applyNumberFormat="1" applyFont="1" applyFill="1" applyBorder="1" applyAlignment="1" applyProtection="1">
      <alignment horizontal="center" vertical="center" wrapText="1"/>
      <protection hidden="1"/>
    </xf>
    <xf numFmtId="1" fontId="5" fillId="2" borderId="23" xfId="0" applyNumberFormat="1" applyFont="1" applyFill="1" applyBorder="1" applyAlignment="1" applyProtection="1">
      <alignment horizontal="center" vertical="center" wrapText="1"/>
      <protection hidden="1"/>
    </xf>
    <xf numFmtId="0" fontId="13" fillId="2" borderId="37" xfId="0" applyFont="1" applyFill="1" applyBorder="1" applyAlignment="1" applyProtection="1">
      <alignment horizontal="left" vertical="center" wrapText="1"/>
    </xf>
    <xf numFmtId="0" fontId="13" fillId="2" borderId="7" xfId="0" applyFont="1" applyFill="1" applyBorder="1" applyAlignment="1" applyProtection="1">
      <alignment horizontal="left" vertical="center" wrapText="1"/>
    </xf>
    <xf numFmtId="165" fontId="22" fillId="5" borderId="4" xfId="0" applyNumberFormat="1" applyFont="1" applyFill="1" applyBorder="1" applyAlignment="1" applyProtection="1">
      <alignment horizontal="right" vertical="center" wrapText="1"/>
      <protection hidden="1"/>
    </xf>
    <xf numFmtId="14" fontId="11" fillId="6" borderId="18" xfId="0" applyNumberFormat="1" applyFont="1" applyFill="1" applyBorder="1" applyAlignment="1" applyProtection="1">
      <alignment horizontal="center" vertical="center" wrapText="1"/>
      <protection locked="0"/>
    </xf>
    <xf numFmtId="165" fontId="9" fillId="0" borderId="18" xfId="0" applyNumberFormat="1" applyFont="1" applyFill="1" applyBorder="1" applyAlignment="1" applyProtection="1">
      <alignment horizontal="center" vertical="center" wrapText="1"/>
      <protection hidden="1"/>
    </xf>
    <xf numFmtId="0" fontId="0" fillId="0" borderId="0" xfId="0" applyAlignment="1">
      <alignment vertical="top"/>
    </xf>
    <xf numFmtId="0" fontId="25" fillId="0" borderId="13" xfId="0" applyFont="1" applyFill="1" applyBorder="1" applyAlignment="1" applyProtection="1">
      <alignment vertical="center" wrapText="1"/>
    </xf>
    <xf numFmtId="165" fontId="9" fillId="0" borderId="18" xfId="0" applyNumberFormat="1" applyFont="1" applyFill="1" applyBorder="1" applyAlignment="1" applyProtection="1">
      <alignment horizontal="center" vertical="center" wrapText="1"/>
    </xf>
    <xf numFmtId="0" fontId="13" fillId="0" borderId="24" xfId="0" applyFont="1" applyBorder="1" applyAlignment="1" applyProtection="1">
      <alignment horizontal="left" vertical="top" wrapText="1"/>
    </xf>
    <xf numFmtId="0" fontId="7" fillId="0" borderId="18" xfId="0" applyFont="1" applyFill="1" applyBorder="1" applyAlignment="1" applyProtection="1">
      <alignment horizontal="left" vertical="center" wrapText="1"/>
      <protection locked="0"/>
    </xf>
    <xf numFmtId="0" fontId="0" fillId="0" borderId="0" xfId="0" applyAlignment="1">
      <alignment horizontal="left" vertical="justify"/>
    </xf>
    <xf numFmtId="0" fontId="16" fillId="2" borderId="12" xfId="0" applyFont="1" applyFill="1" applyBorder="1" applyAlignment="1" applyProtection="1">
      <alignment horizontal="center"/>
    </xf>
    <xf numFmtId="0" fontId="0" fillId="0" borderId="14" xfId="0" applyBorder="1" applyAlignment="1" applyProtection="1"/>
    <xf numFmtId="0" fontId="0" fillId="0" borderId="15" xfId="0" applyBorder="1" applyAlignment="1" applyProtection="1"/>
    <xf numFmtId="0" fontId="12" fillId="2" borderId="8" xfId="0" applyFont="1" applyFill="1" applyBorder="1" applyAlignment="1" applyProtection="1">
      <alignment horizontal="center"/>
    </xf>
    <xf numFmtId="0" fontId="0" fillId="0" borderId="7" xfId="0" applyBorder="1" applyAlignment="1" applyProtection="1"/>
    <xf numFmtId="0" fontId="0" fillId="0" borderId="9" xfId="0" applyBorder="1" applyAlignment="1" applyProtection="1"/>
    <xf numFmtId="0" fontId="5" fillId="0" borderId="0" xfId="0" applyFont="1" applyAlignment="1" applyProtection="1"/>
    <xf numFmtId="0" fontId="0" fillId="0" borderId="0" xfId="0" applyAlignment="1" applyProtection="1"/>
    <xf numFmtId="0" fontId="6" fillId="5" borderId="4" xfId="0" applyFont="1" applyFill="1" applyBorder="1" applyAlignment="1" applyProtection="1">
      <alignment horizontal="left" vertical="center"/>
    </xf>
    <xf numFmtId="0" fontId="0" fillId="0" borderId="13" xfId="0" applyBorder="1" applyAlignment="1" applyProtection="1"/>
    <xf numFmtId="0" fontId="6" fillId="5" borderId="4" xfId="0" applyFont="1" applyFill="1" applyBorder="1" applyAlignment="1" applyProtection="1">
      <alignment horizontal="left" vertical="center" wrapText="1"/>
    </xf>
    <xf numFmtId="0" fontId="5" fillId="5" borderId="4" xfId="0" applyFont="1" applyFill="1" applyBorder="1" applyAlignment="1" applyProtection="1">
      <alignment horizontal="right" vertical="center"/>
    </xf>
    <xf numFmtId="0" fontId="5" fillId="5" borderId="13" xfId="0" applyFont="1" applyFill="1" applyBorder="1" applyAlignment="1" applyProtection="1">
      <alignment horizontal="right" vertical="center"/>
    </xf>
    <xf numFmtId="0" fontId="7" fillId="0" borderId="13" xfId="0" applyFont="1" applyFill="1" applyBorder="1" applyAlignment="1" applyProtection="1">
      <alignment vertical="center" wrapText="1"/>
    </xf>
    <xf numFmtId="0" fontId="7" fillId="0" borderId="4"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7" fillId="0" borderId="18" xfId="0" applyFont="1" applyFill="1" applyBorder="1" applyAlignment="1" applyProtection="1">
      <alignment horizontal="left" vertical="center" wrapText="1"/>
    </xf>
    <xf numFmtId="0" fontId="10" fillId="2" borderId="4" xfId="0" applyFont="1" applyFill="1" applyBorder="1" applyAlignment="1" applyProtection="1">
      <alignment horizontal="center" vertical="center"/>
    </xf>
    <xf numFmtId="0" fontId="0" fillId="0" borderId="18" xfId="0" applyBorder="1" applyAlignment="1" applyProtection="1"/>
    <xf numFmtId="0" fontId="6" fillId="2" borderId="4" xfId="0" applyFont="1" applyFill="1" applyBorder="1" applyAlignment="1" applyProtection="1">
      <alignment horizontal="left" vertical="center" wrapText="1"/>
    </xf>
    <xf numFmtId="0" fontId="10" fillId="2" borderId="13" xfId="0" applyFont="1" applyFill="1" applyBorder="1" applyAlignment="1" applyProtection="1">
      <alignment horizontal="center" vertical="center"/>
    </xf>
    <xf numFmtId="0" fontId="10" fillId="2" borderId="18" xfId="0" applyFont="1" applyFill="1" applyBorder="1" applyAlignment="1" applyProtection="1">
      <alignment horizontal="center" vertical="center"/>
    </xf>
    <xf numFmtId="0" fontId="6" fillId="5" borderId="4" xfId="0" applyFont="1" applyFill="1" applyBorder="1" applyAlignment="1" applyProtection="1">
      <alignment horizontal="right" vertical="center" wrapText="1"/>
    </xf>
    <xf numFmtId="0" fontId="5" fillId="5" borderId="13" xfId="0" applyFont="1" applyFill="1" applyBorder="1" applyAlignment="1" applyProtection="1">
      <alignment horizontal="right" vertical="center" wrapText="1"/>
    </xf>
    <xf numFmtId="165" fontId="7" fillId="0" borderId="13" xfId="0" applyNumberFormat="1" applyFont="1" applyFill="1" applyBorder="1" applyAlignment="1" applyProtection="1">
      <alignment horizontal="left" vertical="center" wrapText="1"/>
      <protection locked="0"/>
    </xf>
    <xf numFmtId="165" fontId="7" fillId="0" borderId="18" xfId="0" applyNumberFormat="1" applyFont="1" applyFill="1" applyBorder="1" applyAlignment="1" applyProtection="1">
      <alignment horizontal="left" vertical="center" wrapText="1"/>
      <protection locked="0"/>
    </xf>
    <xf numFmtId="0" fontId="7" fillId="0" borderId="13"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6" fillId="2" borderId="13"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left" vertical="center" wrapText="1"/>
      <protection locked="0"/>
    </xf>
    <xf numFmtId="0" fontId="5" fillId="0" borderId="18" xfId="0" applyFont="1" applyFill="1" applyBorder="1" applyAlignment="1" applyProtection="1">
      <alignment horizontal="left" vertical="center" wrapText="1"/>
      <protection locked="0"/>
    </xf>
    <xf numFmtId="165" fontId="5" fillId="0" borderId="13" xfId="0" applyNumberFormat="1" applyFont="1" applyFill="1" applyBorder="1" applyAlignment="1" applyProtection="1">
      <alignment horizontal="left" vertical="center" wrapText="1"/>
      <protection locked="0"/>
    </xf>
    <xf numFmtId="165" fontId="5" fillId="0" borderId="18" xfId="0" applyNumberFormat="1" applyFont="1" applyFill="1" applyBorder="1" applyAlignment="1" applyProtection="1">
      <alignment horizontal="left" vertical="center" wrapText="1"/>
      <protection locked="0"/>
    </xf>
    <xf numFmtId="0" fontId="11" fillId="5" borderId="4" xfId="0" applyFont="1" applyFill="1" applyBorder="1" applyAlignment="1" applyProtection="1">
      <alignment horizontal="center" vertical="center"/>
    </xf>
    <xf numFmtId="0" fontId="0" fillId="0" borderId="35" xfId="0" applyBorder="1" applyAlignment="1" applyProtection="1"/>
    <xf numFmtId="0" fontId="6" fillId="2" borderId="4" xfId="0" applyFont="1" applyFill="1" applyBorder="1" applyAlignment="1" applyProtection="1">
      <alignment horizontal="left" vertical="center"/>
    </xf>
    <xf numFmtId="0" fontId="6" fillId="5" borderId="4" xfId="0" applyFont="1" applyFill="1" applyBorder="1" applyAlignment="1" applyProtection="1">
      <alignment horizontal="center" vertical="center" wrapText="1"/>
    </xf>
    <xf numFmtId="0" fontId="6" fillId="5" borderId="13" xfId="0" applyFont="1" applyFill="1" applyBorder="1" applyAlignment="1" applyProtection="1">
      <alignment horizontal="center" vertical="center" wrapText="1"/>
    </xf>
    <xf numFmtId="0" fontId="6" fillId="5" borderId="18" xfId="0" applyFont="1" applyFill="1" applyBorder="1" applyAlignment="1" applyProtection="1">
      <alignment horizontal="center" vertical="center" wrapText="1"/>
    </xf>
    <xf numFmtId="0" fontId="10" fillId="2" borderId="12" xfId="0" applyFont="1" applyFill="1" applyBorder="1" applyAlignment="1" applyProtection="1">
      <alignment horizontal="center" vertical="center"/>
    </xf>
    <xf numFmtId="0" fontId="5" fillId="2" borderId="8" xfId="0" applyFont="1" applyFill="1" applyBorder="1" applyAlignment="1" applyProtection="1"/>
    <xf numFmtId="0" fontId="0" fillId="2" borderId="7" xfId="0" applyFill="1" applyBorder="1" applyAlignment="1" applyProtection="1"/>
    <xf numFmtId="0" fontId="0" fillId="2" borderId="9" xfId="0" applyFill="1" applyBorder="1" applyAlignment="1" applyProtection="1"/>
    <xf numFmtId="0" fontId="12" fillId="2" borderId="4" xfId="0" applyFont="1" applyFill="1" applyBorder="1" applyAlignment="1" applyProtection="1">
      <alignment horizontal="center" vertical="center"/>
    </xf>
    <xf numFmtId="0" fontId="7" fillId="0" borderId="13" xfId="0" applyFont="1" applyBorder="1" applyAlignment="1" applyProtection="1">
      <alignment vertical="center" wrapText="1"/>
      <protection hidden="1"/>
    </xf>
    <xf numFmtId="0" fontId="7" fillId="0" borderId="18" xfId="0" applyFont="1" applyBorder="1" applyAlignment="1" applyProtection="1">
      <alignment vertical="center" wrapText="1"/>
      <protection hidden="1"/>
    </xf>
    <xf numFmtId="0" fontId="18" fillId="3" borderId="4" xfId="0" applyFont="1" applyFill="1" applyBorder="1" applyAlignment="1" applyProtection="1">
      <alignment horizontal="center" vertical="center" wrapText="1"/>
    </xf>
    <xf numFmtId="0" fontId="9" fillId="4" borderId="12" xfId="0" applyFont="1" applyFill="1" applyBorder="1" applyAlignment="1" applyProtection="1">
      <alignment horizontal="center" vertical="center" wrapText="1"/>
    </xf>
    <xf numFmtId="0" fontId="0" fillId="0" borderId="8" xfId="0" applyBorder="1" applyAlignment="1" applyProtection="1"/>
    <xf numFmtId="0" fontId="17" fillId="4" borderId="12" xfId="0" applyFont="1" applyFill="1" applyBorder="1" applyAlignment="1" applyProtection="1">
      <alignment horizontal="center" vertical="center" wrapText="1"/>
    </xf>
    <xf numFmtId="0" fontId="12" fillId="2" borderId="4" xfId="0" applyFont="1" applyFill="1" applyBorder="1" applyAlignment="1" applyProtection="1">
      <alignment horizontal="center" vertical="center" wrapText="1"/>
    </xf>
    <xf numFmtId="0" fontId="9" fillId="4" borderId="12" xfId="0" applyFont="1" applyFill="1" applyBorder="1" applyAlignment="1" applyProtection="1">
      <alignment horizontal="center" vertical="center"/>
    </xf>
    <xf numFmtId="0" fontId="19" fillId="7" borderId="12" xfId="0" applyFont="1" applyFill="1" applyBorder="1" applyAlignment="1" applyProtection="1">
      <alignment horizontal="center" vertical="center"/>
    </xf>
    <xf numFmtId="0" fontId="0" fillId="0" borderId="34" xfId="0" applyBorder="1" applyAlignment="1" applyProtection="1"/>
    <xf numFmtId="0" fontId="0" fillId="0" borderId="17" xfId="0" applyBorder="1" applyAlignment="1" applyProtection="1"/>
    <xf numFmtId="0" fontId="0" fillId="0" borderId="0" xfId="0" applyBorder="1" applyAlignment="1" applyProtection="1"/>
    <xf numFmtId="0" fontId="0" fillId="0" borderId="33" xfId="0" applyBorder="1" applyAlignment="1" applyProtection="1"/>
    <xf numFmtId="0" fontId="12" fillId="2" borderId="12" xfId="0" applyFont="1" applyFill="1" applyBorder="1" applyAlignment="1" applyProtection="1">
      <alignment horizontal="center" vertical="center" wrapText="1"/>
    </xf>
    <xf numFmtId="0" fontId="0" fillId="0" borderId="14" xfId="0" applyBorder="1" applyAlignment="1" applyProtection="1">
      <alignment wrapText="1"/>
    </xf>
    <xf numFmtId="0" fontId="0" fillId="0" borderId="15" xfId="0" applyBorder="1" applyAlignment="1" applyProtection="1">
      <alignment wrapText="1"/>
    </xf>
    <xf numFmtId="0" fontId="11" fillId="5" borderId="4" xfId="0" applyFont="1" applyFill="1" applyBorder="1" applyAlignment="1" applyProtection="1">
      <alignment horizontal="center" vertical="center" wrapText="1"/>
    </xf>
    <xf numFmtId="0" fontId="0" fillId="0" borderId="35" xfId="0" applyBorder="1" applyAlignment="1" applyProtection="1">
      <alignment wrapText="1"/>
    </xf>
    <xf numFmtId="0" fontId="13" fillId="5" borderId="12" xfId="0" applyFont="1" applyFill="1" applyBorder="1" applyAlignment="1" applyProtection="1">
      <alignment horizontal="left" vertical="center" wrapText="1"/>
    </xf>
    <xf numFmtId="0" fontId="0" fillId="0" borderId="8" xfId="0" applyBorder="1" applyAlignment="1" applyProtection="1">
      <alignment wrapText="1"/>
    </xf>
    <xf numFmtId="0" fontId="0" fillId="0" borderId="9" xfId="0" applyBorder="1" applyAlignment="1" applyProtection="1">
      <alignment wrapText="1"/>
    </xf>
    <xf numFmtId="0" fontId="0" fillId="0" borderId="13" xfId="0" applyBorder="1" applyAlignment="1" applyProtection="1">
      <alignment wrapText="1"/>
    </xf>
    <xf numFmtId="0" fontId="0" fillId="0" borderId="18" xfId="0" applyBorder="1" applyAlignment="1" applyProtection="1">
      <alignment wrapText="1"/>
    </xf>
    <xf numFmtId="0" fontId="16" fillId="2" borderId="12" xfId="0" applyFont="1" applyFill="1" applyBorder="1" applyAlignment="1" applyProtection="1">
      <alignment horizontal="center" wrapText="1"/>
    </xf>
    <xf numFmtId="0" fontId="12" fillId="2" borderId="8" xfId="0" applyFont="1" applyFill="1" applyBorder="1" applyAlignment="1" applyProtection="1">
      <alignment horizontal="center" wrapText="1"/>
    </xf>
    <xf numFmtId="0" fontId="0" fillId="0" borderId="7" xfId="0" applyBorder="1" applyAlignment="1" applyProtection="1">
      <alignment wrapText="1"/>
    </xf>
    <xf numFmtId="14" fontId="14" fillId="0" borderId="30" xfId="0" applyNumberFormat="1" applyFont="1" applyFill="1" applyBorder="1" applyAlignment="1" applyProtection="1">
      <alignment horizontal="center" vertical="center" wrapText="1"/>
      <protection hidden="1"/>
    </xf>
    <xf numFmtId="14" fontId="14" fillId="0" borderId="41" xfId="0" applyNumberFormat="1" applyFont="1" applyFill="1" applyBorder="1" applyAlignment="1" applyProtection="1">
      <alignment horizontal="center" vertical="center" wrapText="1"/>
      <protection hidden="1"/>
    </xf>
    <xf numFmtId="0" fontId="6" fillId="2" borderId="28" xfId="0" applyFont="1" applyFill="1" applyBorder="1" applyAlignment="1" applyProtection="1">
      <alignment horizontal="center" vertical="center" wrapText="1"/>
    </xf>
    <xf numFmtId="0" fontId="5" fillId="2" borderId="24" xfId="0" applyFont="1" applyFill="1" applyBorder="1" applyAlignment="1" applyProtection="1">
      <alignment horizontal="center" vertical="center" wrapText="1"/>
    </xf>
    <xf numFmtId="0" fontId="5" fillId="2" borderId="39" xfId="0" applyFont="1" applyFill="1" applyBorder="1" applyAlignment="1" applyProtection="1">
      <alignment horizontal="center" vertical="center" wrapText="1"/>
    </xf>
    <xf numFmtId="165" fontId="7" fillId="0" borderId="13" xfId="0" applyNumberFormat="1" applyFont="1" applyFill="1" applyBorder="1" applyAlignment="1" applyProtection="1">
      <alignment horizontal="center" vertical="center" wrapText="1"/>
      <protection hidden="1"/>
    </xf>
    <xf numFmtId="165" fontId="23" fillId="0" borderId="13" xfId="0" applyNumberFormat="1" applyFont="1" applyFill="1" applyBorder="1" applyAlignment="1">
      <alignment horizontal="center" vertical="center" wrapText="1"/>
    </xf>
    <xf numFmtId="165" fontId="23" fillId="0" borderId="18" xfId="0" applyNumberFormat="1" applyFont="1" applyFill="1" applyBorder="1" applyAlignment="1">
      <alignment horizontal="center" vertical="center" wrapText="1"/>
    </xf>
    <xf numFmtId="0" fontId="11" fillId="5" borderId="12" xfId="0" applyFont="1" applyFill="1" applyBorder="1" applyAlignment="1" applyProtection="1">
      <alignment horizontal="left" vertical="center" wrapText="1"/>
    </xf>
    <xf numFmtId="0" fontId="0" fillId="0" borderId="14" xfId="0" applyBorder="1" applyAlignment="1">
      <alignment wrapText="1"/>
    </xf>
    <xf numFmtId="0" fontId="0" fillId="0" borderId="15" xfId="0" applyBorder="1" applyAlignment="1">
      <alignment wrapText="1"/>
    </xf>
    <xf numFmtId="0" fontId="11" fillId="5" borderId="53" xfId="0" applyFont="1" applyFill="1" applyBorder="1" applyAlignment="1" applyProtection="1">
      <alignment horizontal="left" vertical="center" wrapText="1"/>
    </xf>
    <xf numFmtId="0" fontId="0" fillId="0" borderId="50" xfId="0" applyBorder="1" applyAlignment="1"/>
    <xf numFmtId="0" fontId="0" fillId="0" borderId="52" xfId="0" applyBorder="1" applyAlignment="1"/>
    <xf numFmtId="0" fontId="0" fillId="0" borderId="57" xfId="0" applyBorder="1" applyAlignment="1"/>
    <xf numFmtId="0" fontId="11" fillId="5" borderId="54" xfId="0" applyFont="1" applyFill="1" applyBorder="1" applyAlignment="1" applyProtection="1">
      <alignment horizontal="left" vertical="center" wrapText="1"/>
    </xf>
    <xf numFmtId="0" fontId="0" fillId="0" borderId="38" xfId="0" applyBorder="1" applyAlignment="1">
      <alignment horizontal="left" vertical="center" wrapText="1"/>
    </xf>
    <xf numFmtId="0" fontId="4" fillId="2" borderId="17" xfId="0" applyFont="1" applyFill="1" applyBorder="1" applyAlignment="1" applyProtection="1">
      <alignment horizontal="center" vertical="center" wrapText="1"/>
    </xf>
    <xf numFmtId="0" fontId="0" fillId="0" borderId="0" xfId="0" applyBorder="1" applyAlignment="1" applyProtection="1">
      <alignment wrapText="1"/>
    </xf>
    <xf numFmtId="0" fontId="0" fillId="0" borderId="46" xfId="0" applyBorder="1" applyAlignment="1">
      <alignment wrapText="1"/>
    </xf>
    <xf numFmtId="0" fontId="0" fillId="0" borderId="8" xfId="0" applyBorder="1" applyAlignment="1">
      <alignment wrapText="1"/>
    </xf>
    <xf numFmtId="0" fontId="0" fillId="0" borderId="7" xfId="0" applyBorder="1" applyAlignment="1">
      <alignment wrapText="1"/>
    </xf>
    <xf numFmtId="0" fontId="0" fillId="0" borderId="9" xfId="0" applyBorder="1" applyAlignment="1">
      <alignment wrapText="1"/>
    </xf>
    <xf numFmtId="0" fontId="20" fillId="5" borderId="12" xfId="0" applyFont="1" applyFill="1" applyBorder="1" applyAlignment="1" applyProtection="1">
      <alignment horizontal="left" vertical="center" wrapText="1"/>
    </xf>
    <xf numFmtId="0" fontId="18" fillId="3" borderId="12" xfId="0" applyFont="1" applyFill="1" applyBorder="1" applyAlignment="1" applyProtection="1">
      <alignment horizontal="center" vertical="center" wrapText="1"/>
    </xf>
    <xf numFmtId="0" fontId="21" fillId="3" borderId="4" xfId="0" applyFont="1" applyFill="1" applyBorder="1" applyAlignment="1" applyProtection="1">
      <alignment horizontal="center" vertical="center" wrapText="1"/>
    </xf>
    <xf numFmtId="0" fontId="20" fillId="5" borderId="12" xfId="0" applyFont="1" applyFill="1" applyBorder="1" applyAlignment="1" applyProtection="1">
      <alignment horizontal="center" vertical="center" wrapText="1"/>
    </xf>
    <xf numFmtId="0" fontId="12" fillId="3" borderId="12" xfId="0" applyFont="1" applyFill="1" applyBorder="1" applyAlignment="1" applyProtection="1">
      <alignment horizontal="center" vertical="center" wrapText="1"/>
    </xf>
    <xf numFmtId="0" fontId="9" fillId="2" borderId="12" xfId="0" applyFont="1" applyFill="1" applyBorder="1" applyAlignment="1" applyProtection="1">
      <alignment horizontal="left" vertical="center" wrapText="1"/>
    </xf>
    <xf numFmtId="0" fontId="0" fillId="0" borderId="34" xfId="0" applyBorder="1" applyAlignment="1" applyProtection="1">
      <alignment wrapText="1"/>
    </xf>
    <xf numFmtId="0" fontId="0" fillId="0" borderId="56" xfId="0" applyBorder="1" applyAlignment="1" applyProtection="1">
      <alignment wrapText="1"/>
    </xf>
  </cellXfs>
  <cellStyles count="2">
    <cellStyle name="Normal" xfId="0" builtinId="0"/>
    <cellStyle name="Pourcentage" xfId="1" builtinId="5"/>
  </cellStyles>
  <dxfs count="0"/>
  <tableStyles count="0" defaultTableStyle="TableStyleMedium2" defaultPivotStyle="PivotStyleLight16"/>
  <colors>
    <mruColors>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topLeftCell="A4" workbookViewId="0">
      <selection activeCell="C21" sqref="C21:H21"/>
    </sheetView>
  </sheetViews>
  <sheetFormatPr baseColWidth="10" defaultRowHeight="15" x14ac:dyDescent="0.25"/>
  <cols>
    <col min="1" max="1" width="3.85546875" customWidth="1"/>
  </cols>
  <sheetData>
    <row r="1" spans="1:2" ht="21" x14ac:dyDescent="0.35">
      <c r="A1" s="1" t="s">
        <v>57</v>
      </c>
    </row>
    <row r="3" spans="1:2" x14ac:dyDescent="0.25">
      <c r="A3" t="s">
        <v>41</v>
      </c>
    </row>
    <row r="5" spans="1:2" x14ac:dyDescent="0.25">
      <c r="A5" t="s">
        <v>42</v>
      </c>
      <c r="B5" t="s">
        <v>52</v>
      </c>
    </row>
    <row r="6" spans="1:2" x14ac:dyDescent="0.25">
      <c r="B6" t="str">
        <f>"- Nom et titre de la personne responsable"</f>
        <v>- Nom et titre de la personne responsable</v>
      </c>
    </row>
    <row r="7" spans="1:2" x14ac:dyDescent="0.25">
      <c r="B7" t="str">
        <f>"- Approuvé par "</f>
        <v xml:space="preserve">- Approuvé par </v>
      </c>
    </row>
    <row r="8" spans="1:2" x14ac:dyDescent="0.25">
      <c r="B8" t="str">
        <f>"- Titre "</f>
        <v xml:space="preserve">- Titre </v>
      </c>
    </row>
    <row r="9" spans="1:2" x14ac:dyDescent="0.25">
      <c r="B9" t="str">
        <f>"- Date de transmission à l'agence"</f>
        <v>- Date de transmission à l'agence</v>
      </c>
    </row>
    <row r="12" spans="1:2" x14ac:dyDescent="0.25">
      <c r="A12" t="s">
        <v>43</v>
      </c>
      <c r="B12" t="s">
        <v>53</v>
      </c>
    </row>
    <row r="13" spans="1:2" x14ac:dyDescent="0.25">
      <c r="B13" t="str">
        <f>"- Nom et titre de la personne responsable"</f>
        <v>- Nom et titre de la personne responsable</v>
      </c>
    </row>
    <row r="14" spans="1:2" x14ac:dyDescent="0.25">
      <c r="B14" t="str">
        <f>"- Approuvé par "</f>
        <v xml:space="preserve">- Approuvé par </v>
      </c>
    </row>
    <row r="15" spans="1:2" x14ac:dyDescent="0.25">
      <c r="B15" t="str">
        <f>"- Titre "</f>
        <v xml:space="preserve">- Titre </v>
      </c>
    </row>
    <row r="16" spans="1:2" x14ac:dyDescent="0.25">
      <c r="B16" t="str">
        <f>"- Date de mise à jour"</f>
        <v>- Date de mise à jour</v>
      </c>
    </row>
    <row r="17" spans="1:8" x14ac:dyDescent="0.25">
      <c r="B17" t="str">
        <f>"- Date d'approbation"</f>
        <v>- Date d'approbation</v>
      </c>
    </row>
    <row r="19" spans="1:8" x14ac:dyDescent="0.25">
      <c r="A19" t="s">
        <v>54</v>
      </c>
      <c r="B19" t="s">
        <v>55</v>
      </c>
    </row>
    <row r="20" spans="1:8" x14ac:dyDescent="0.25">
      <c r="B20" t="str">
        <f>"- Moyens "</f>
        <v xml:space="preserve">- Moyens </v>
      </c>
    </row>
    <row r="21" spans="1:8" ht="98.25" customHeight="1" x14ac:dyDescent="0.25">
      <c r="B21" s="142" t="str">
        <f>"- Échéancier"</f>
        <v>- Échéancier</v>
      </c>
      <c r="C21" s="147" t="s">
        <v>89</v>
      </c>
      <c r="D21" s="147"/>
      <c r="E21" s="147"/>
      <c r="F21" s="147"/>
      <c r="G21" s="147"/>
      <c r="H21" s="147"/>
    </row>
    <row r="22" spans="1:8" x14ac:dyDescent="0.25">
      <c r="B22" t="str">
        <f>"- Commentaires"</f>
        <v>- Commentaires</v>
      </c>
    </row>
    <row r="23" spans="1:8" x14ac:dyDescent="0.25">
      <c r="B23" t="str">
        <f>"- Date de suivi : inscrire sous le format AAAA-MM-JJ"</f>
        <v>- Date de suivi : inscrire sous le format AAAA-MM-JJ</v>
      </c>
    </row>
    <row r="24" spans="1:8" x14ac:dyDescent="0.25">
      <c r="B24" t="str">
        <f>"- État d'avancement; Non débuté, En cours et Réalisé: inscrire un X sinon message d'erreur. Un seul X par ligne est autorisé sinon message d'erreur"</f>
        <v>- État d'avancement; Non débuté, En cours et Réalisé: inscrire un X sinon message d'erreur. Un seul X par ligne est autorisé sinon message d'erreur</v>
      </c>
    </row>
    <row r="26" spans="1:8" x14ac:dyDescent="0.25">
      <c r="A26" t="s">
        <v>56</v>
      </c>
      <c r="B26" t="s">
        <v>80</v>
      </c>
    </row>
    <row r="29" spans="1:8" x14ac:dyDescent="0.25">
      <c r="A29" t="s">
        <v>44</v>
      </c>
    </row>
    <row r="31" spans="1:8" x14ac:dyDescent="0.25">
      <c r="A31" t="s">
        <v>42</v>
      </c>
      <c r="B31" t="s">
        <v>45</v>
      </c>
    </row>
    <row r="33" spans="1:2" x14ac:dyDescent="0.25">
      <c r="A33" t="s">
        <v>43</v>
      </c>
      <c r="B33" t="s">
        <v>81</v>
      </c>
    </row>
    <row r="34" spans="1:2" x14ac:dyDescent="0.25">
      <c r="B34" t="s">
        <v>46</v>
      </c>
    </row>
    <row r="35" spans="1:2" x14ac:dyDescent="0.25">
      <c r="B35" t="s">
        <v>47</v>
      </c>
    </row>
    <row r="36" spans="1:2" x14ac:dyDescent="0.25">
      <c r="B36" t="s">
        <v>48</v>
      </c>
    </row>
    <row r="37" spans="1:2" x14ac:dyDescent="0.25">
      <c r="B37" t="s">
        <v>82</v>
      </c>
    </row>
    <row r="38" spans="1:2" x14ac:dyDescent="0.25">
      <c r="B38" t="s">
        <v>49</v>
      </c>
    </row>
    <row r="39" spans="1:2" x14ac:dyDescent="0.25">
      <c r="B39" t="s">
        <v>50</v>
      </c>
    </row>
    <row r="40" spans="1:2" x14ac:dyDescent="0.25">
      <c r="B40" t="s">
        <v>51</v>
      </c>
    </row>
    <row r="43" spans="1:2" x14ac:dyDescent="0.25">
      <c r="A43" t="s">
        <v>61</v>
      </c>
    </row>
    <row r="45" spans="1:2" x14ac:dyDescent="0.25">
      <c r="B45" t="s">
        <v>62</v>
      </c>
    </row>
  </sheetData>
  <mergeCells count="1">
    <mergeCell ref="C21:H21"/>
  </mergeCells>
  <phoneticPr fontId="2" type="noConversion"/>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15"/>
  <sheetViews>
    <sheetView showGridLines="0" tabSelected="1" zoomScale="70" zoomScaleNormal="70" zoomScaleSheetLayoutView="55" zoomScalePageLayoutView="14" workbookViewId="0">
      <selection activeCell="I18" sqref="I18"/>
    </sheetView>
  </sheetViews>
  <sheetFormatPr baseColWidth="10" defaultColWidth="0" defaultRowHeight="14.25" zeroHeight="1" x14ac:dyDescent="0.2"/>
  <cols>
    <col min="1" max="1" width="5" style="90" customWidth="1"/>
    <col min="2" max="2" width="37.140625" style="23" customWidth="1"/>
    <col min="3" max="3" width="124.85546875" style="23" customWidth="1"/>
    <col min="4" max="4" width="17.85546875" style="23" customWidth="1"/>
    <col min="5" max="5" width="42.7109375" style="23" customWidth="1"/>
    <col min="6" max="6" width="5.42578125" style="23" customWidth="1"/>
    <col min="7" max="7" width="6" style="23" customWidth="1"/>
    <col min="8" max="8" width="6.28515625" style="23" customWidth="1"/>
    <col min="9" max="9" width="75.7109375" style="23" customWidth="1"/>
    <col min="10" max="10" width="0.5703125" style="23" customWidth="1"/>
    <col min="11" max="13" width="11.5703125" style="23" hidden="1" customWidth="1"/>
    <col min="14" max="14" width="11.42578125" style="23" hidden="1" customWidth="1"/>
    <col min="15" max="26" width="11.5703125" style="23" hidden="1" customWidth="1"/>
    <col min="27" max="27" width="11.42578125" style="23" hidden="1" customWidth="1"/>
    <col min="28" max="16384" width="11.5703125" style="23" hidden="1"/>
  </cols>
  <sheetData>
    <row r="1" spans="1:9" ht="34.5" x14ac:dyDescent="0.45">
      <c r="A1" s="148" t="s">
        <v>0</v>
      </c>
      <c r="B1" s="149"/>
      <c r="C1" s="149"/>
      <c r="D1" s="149"/>
      <c r="E1" s="149"/>
      <c r="F1" s="149"/>
      <c r="G1" s="149"/>
      <c r="H1" s="149"/>
      <c r="I1" s="150"/>
    </row>
    <row r="2" spans="1:9" ht="23.25" thickBot="1" x14ac:dyDescent="0.35">
      <c r="A2" s="151" t="s">
        <v>58</v>
      </c>
      <c r="B2" s="152"/>
      <c r="C2" s="152"/>
      <c r="D2" s="152"/>
      <c r="E2" s="152"/>
      <c r="F2" s="152"/>
      <c r="G2" s="152"/>
      <c r="H2" s="152"/>
      <c r="I2" s="153"/>
    </row>
    <row r="3" spans="1:9" ht="15.75" thickBot="1" x14ac:dyDescent="0.3">
      <c r="A3" s="154"/>
      <c r="B3" s="155"/>
      <c r="C3" s="155"/>
      <c r="D3" s="155"/>
    </row>
    <row r="4" spans="1:9" ht="23.25" thickBot="1" x14ac:dyDescent="0.3">
      <c r="A4" s="156" t="s">
        <v>1</v>
      </c>
      <c r="B4" s="157"/>
      <c r="C4" s="143" t="s">
        <v>90</v>
      </c>
      <c r="D4" s="24" t="s">
        <v>15</v>
      </c>
      <c r="E4" s="162" t="s">
        <v>27</v>
      </c>
      <c r="F4" s="163"/>
      <c r="G4" s="163"/>
      <c r="H4" s="163"/>
      <c r="I4" s="164"/>
    </row>
    <row r="5" spans="1:9" ht="24" customHeight="1" thickBot="1" x14ac:dyDescent="0.3">
      <c r="A5" s="158" t="s">
        <v>69</v>
      </c>
      <c r="B5" s="157"/>
      <c r="C5" s="161" t="s">
        <v>91</v>
      </c>
      <c r="D5" s="161"/>
      <c r="E5" s="161"/>
      <c r="F5" s="159" t="s">
        <v>3</v>
      </c>
      <c r="G5" s="160"/>
      <c r="H5" s="160"/>
      <c r="I5" s="144">
        <v>41606</v>
      </c>
    </row>
    <row r="6" spans="1:9" ht="30.75" thickBot="1" x14ac:dyDescent="0.3">
      <c r="A6" s="165" t="s">
        <v>8</v>
      </c>
      <c r="B6" s="157"/>
      <c r="C6" s="166"/>
      <c r="D6" s="165" t="s">
        <v>40</v>
      </c>
      <c r="E6" s="168"/>
      <c r="F6" s="168"/>
      <c r="G6" s="168"/>
      <c r="H6" s="168"/>
      <c r="I6" s="169"/>
    </row>
    <row r="7" spans="1:9" ht="45.75" customHeight="1" thickBot="1" x14ac:dyDescent="0.3">
      <c r="A7" s="167" t="s">
        <v>63</v>
      </c>
      <c r="B7" s="157"/>
      <c r="C7" s="146" t="s">
        <v>94</v>
      </c>
      <c r="D7" s="167" t="s">
        <v>63</v>
      </c>
      <c r="E7" s="176"/>
      <c r="F7" s="177" t="s">
        <v>100</v>
      </c>
      <c r="G7" s="177"/>
      <c r="H7" s="177"/>
      <c r="I7" s="178"/>
    </row>
    <row r="8" spans="1:9" ht="23.25" thickBot="1" x14ac:dyDescent="0.3">
      <c r="A8" s="185" t="s">
        <v>64</v>
      </c>
      <c r="B8" s="157"/>
      <c r="C8" s="146" t="s">
        <v>95</v>
      </c>
      <c r="D8" s="167" t="s">
        <v>64</v>
      </c>
      <c r="E8" s="176"/>
      <c r="F8" s="177" t="s">
        <v>101</v>
      </c>
      <c r="G8" s="177"/>
      <c r="H8" s="177"/>
      <c r="I8" s="178"/>
    </row>
    <row r="9" spans="1:9" ht="23.25" thickBot="1" x14ac:dyDescent="0.3">
      <c r="A9" s="185" t="s">
        <v>65</v>
      </c>
      <c r="B9" s="157"/>
      <c r="C9" s="146" t="s">
        <v>96</v>
      </c>
      <c r="D9" s="167" t="s">
        <v>65</v>
      </c>
      <c r="E9" s="176"/>
      <c r="F9" s="177" t="s">
        <v>102</v>
      </c>
      <c r="G9" s="179"/>
      <c r="H9" s="179"/>
      <c r="I9" s="180"/>
    </row>
    <row r="10" spans="1:9" ht="23.25" thickBot="1" x14ac:dyDescent="0.3">
      <c r="A10" s="167" t="s">
        <v>66</v>
      </c>
      <c r="B10" s="157"/>
      <c r="C10" s="118">
        <v>41696</v>
      </c>
      <c r="D10" s="167" t="s">
        <v>67</v>
      </c>
      <c r="E10" s="176"/>
      <c r="F10" s="172">
        <v>41702</v>
      </c>
      <c r="G10" s="181"/>
      <c r="H10" s="181"/>
      <c r="I10" s="182"/>
    </row>
    <row r="11" spans="1:9" ht="23.25" thickBot="1" x14ac:dyDescent="0.25">
      <c r="A11" s="119"/>
      <c r="B11" s="25"/>
      <c r="C11" s="25"/>
      <c r="D11" s="167" t="s">
        <v>68</v>
      </c>
      <c r="E11" s="176"/>
      <c r="F11" s="172">
        <v>42018</v>
      </c>
      <c r="G11" s="172"/>
      <c r="H11" s="172"/>
      <c r="I11" s="173"/>
    </row>
    <row r="12" spans="1:9" x14ac:dyDescent="0.2">
      <c r="A12" s="120"/>
      <c r="F12" s="62"/>
      <c r="G12" s="62"/>
      <c r="H12" s="62"/>
      <c r="I12" s="110"/>
    </row>
    <row r="13" spans="1:9" x14ac:dyDescent="0.2">
      <c r="A13" s="120"/>
      <c r="F13" s="62"/>
      <c r="G13" s="62"/>
      <c r="H13" s="62"/>
      <c r="I13" s="110"/>
    </row>
    <row r="14" spans="1:9" ht="15" thickBot="1" x14ac:dyDescent="0.25">
      <c r="A14" s="121"/>
      <c r="F14" s="111"/>
      <c r="G14" s="111"/>
      <c r="H14" s="111"/>
      <c r="I14" s="112"/>
    </row>
    <row r="15" spans="1:9" ht="23.25" thickBot="1" x14ac:dyDescent="0.3">
      <c r="A15" s="156" t="s">
        <v>1</v>
      </c>
      <c r="B15" s="157"/>
      <c r="C15" s="117" t="str">
        <f>IF(C4="","",C4)</f>
        <v>Centre d'hébergement Saint-Jean-Eudes Inc.</v>
      </c>
      <c r="D15" s="26" t="s">
        <v>15</v>
      </c>
      <c r="E15" s="174" t="str">
        <f>IF(E4="","",E4)</f>
        <v>Capitale-Nationale</v>
      </c>
      <c r="F15" s="174"/>
      <c r="G15" s="174"/>
      <c r="H15" s="174"/>
      <c r="I15" s="175"/>
    </row>
    <row r="16" spans="1:9" ht="23.25" thickBot="1" x14ac:dyDescent="0.3">
      <c r="A16" s="156" t="s">
        <v>2</v>
      </c>
      <c r="B16" s="157"/>
      <c r="C16" s="194" t="str">
        <f>IF(C5="","",C5)</f>
        <v>Centre d'hébergement d'Assise</v>
      </c>
      <c r="D16" s="194"/>
      <c r="E16" s="195"/>
      <c r="F16" s="159" t="s">
        <v>3</v>
      </c>
      <c r="G16" s="160"/>
      <c r="H16" s="160"/>
      <c r="I16" s="141">
        <f>IF($I$5="","",$I$5)</f>
        <v>41606</v>
      </c>
    </row>
    <row r="17" spans="1:10" ht="30.75" thickBot="1" x14ac:dyDescent="0.3">
      <c r="A17" s="189" t="s">
        <v>12</v>
      </c>
      <c r="B17" s="149"/>
      <c r="C17" s="149"/>
      <c r="D17" s="149"/>
      <c r="E17" s="150"/>
      <c r="F17" s="186" t="s">
        <v>83</v>
      </c>
      <c r="G17" s="187"/>
      <c r="H17" s="187"/>
      <c r="I17" s="188"/>
    </row>
    <row r="18" spans="1:10" ht="21" thickBot="1" x14ac:dyDescent="0.3">
      <c r="A18" s="190"/>
      <c r="B18" s="191"/>
      <c r="C18" s="191"/>
      <c r="D18" s="191"/>
      <c r="E18" s="192"/>
      <c r="F18" s="170" t="s">
        <v>14</v>
      </c>
      <c r="G18" s="171"/>
      <c r="H18" s="171"/>
      <c r="I18" s="140">
        <v>42018</v>
      </c>
    </row>
    <row r="19" spans="1:10" ht="30" customHeight="1" thickBot="1" x14ac:dyDescent="0.3">
      <c r="A19" s="193" t="s">
        <v>6</v>
      </c>
      <c r="B19" s="157"/>
      <c r="C19" s="157"/>
      <c r="D19" s="157"/>
      <c r="E19" s="157"/>
      <c r="F19" s="157"/>
      <c r="G19" s="157"/>
      <c r="H19" s="157"/>
      <c r="I19" s="166"/>
    </row>
    <row r="20" spans="1:10" s="33" customFormat="1" ht="72.75" thickBot="1" x14ac:dyDescent="0.3">
      <c r="A20" s="183" t="s">
        <v>4</v>
      </c>
      <c r="B20" s="184"/>
      <c r="C20" s="27" t="s">
        <v>70</v>
      </c>
      <c r="D20" s="28" t="s">
        <v>5</v>
      </c>
      <c r="E20" s="29" t="s">
        <v>59</v>
      </c>
      <c r="F20" s="30" t="s">
        <v>11</v>
      </c>
      <c r="G20" s="31" t="s">
        <v>9</v>
      </c>
      <c r="H20" s="31" t="s">
        <v>10</v>
      </c>
      <c r="I20" s="32" t="s">
        <v>60</v>
      </c>
    </row>
    <row r="21" spans="1:10" s="34" customFormat="1" ht="261" customHeight="1" thickBot="1" x14ac:dyDescent="0.35">
      <c r="A21" s="107">
        <f>IF(B21="","",1)</f>
        <v>1</v>
      </c>
      <c r="B21" s="145" t="s">
        <v>92</v>
      </c>
      <c r="C21" s="20" t="s">
        <v>103</v>
      </c>
      <c r="D21" s="3">
        <v>41730</v>
      </c>
      <c r="E21" s="108" t="s">
        <v>97</v>
      </c>
      <c r="F21" s="5"/>
      <c r="G21" s="6"/>
      <c r="H21" s="6" t="s">
        <v>99</v>
      </c>
      <c r="I21" s="108" t="s">
        <v>105</v>
      </c>
    </row>
    <row r="22" spans="1:10" s="34" customFormat="1" ht="20.25" hidden="1" x14ac:dyDescent="0.3">
      <c r="A22" s="91" t="str">
        <f>IF(B22="","",(MAX(A21)+1))</f>
        <v/>
      </c>
      <c r="B22" s="2"/>
      <c r="C22" s="2"/>
      <c r="D22" s="3"/>
      <c r="E22" s="4"/>
      <c r="F22" s="7"/>
      <c r="G22" s="6"/>
      <c r="H22" s="6"/>
      <c r="I22" s="4"/>
    </row>
    <row r="23" spans="1:10" s="34" customFormat="1" ht="20.25" hidden="1" x14ac:dyDescent="0.3">
      <c r="A23" s="91" t="str">
        <f>IF(B23="","",(MAX(A$21:A22)+1))</f>
        <v/>
      </c>
      <c r="B23" s="2"/>
      <c r="C23" s="2"/>
      <c r="D23" s="3"/>
      <c r="E23" s="4"/>
      <c r="F23" s="7"/>
      <c r="G23" s="6"/>
      <c r="H23" s="6"/>
      <c r="I23" s="4"/>
    </row>
    <row r="24" spans="1:10" s="34" customFormat="1" ht="63" hidden="1" customHeight="1" thickBot="1" x14ac:dyDescent="0.35">
      <c r="A24" s="91" t="str">
        <f>IF(B24="","",(MAX(A$21:A23)+1))</f>
        <v/>
      </c>
      <c r="B24" s="18"/>
      <c r="C24" s="18"/>
      <c r="D24" s="19"/>
      <c r="E24" s="4"/>
      <c r="F24" s="7"/>
      <c r="G24" s="6"/>
      <c r="H24" s="6"/>
      <c r="I24" s="4"/>
    </row>
    <row r="25" spans="1:10" s="38" customFormat="1" ht="20.25" x14ac:dyDescent="0.2">
      <c r="A25" s="199" t="s">
        <v>16</v>
      </c>
      <c r="B25" s="149"/>
      <c r="C25" s="149"/>
      <c r="D25" s="150"/>
      <c r="E25" s="35" t="s">
        <v>17</v>
      </c>
      <c r="F25" s="80">
        <f>COUNTA(F21:F24)</f>
        <v>0</v>
      </c>
      <c r="G25" s="81">
        <f>COUNTA(G21:G24)</f>
        <v>0</v>
      </c>
      <c r="H25" s="81">
        <f>COUNTA(H21:H24)</f>
        <v>1</v>
      </c>
      <c r="I25" s="36"/>
      <c r="J25" s="37"/>
    </row>
    <row r="26" spans="1:10" s="38" customFormat="1" ht="21" thickBot="1" x14ac:dyDescent="0.25">
      <c r="A26" s="198"/>
      <c r="B26" s="152"/>
      <c r="C26" s="152"/>
      <c r="D26" s="153"/>
      <c r="E26" s="39" t="s">
        <v>18</v>
      </c>
      <c r="F26" s="82">
        <f>IF(ISERROR(F25/COUNTA($F$21:$H$24)*100),0,F25/COUNTA($F$21:$H$24)*100)</f>
        <v>0</v>
      </c>
      <c r="G26" s="83">
        <f>IF(ISERROR(G25/COUNTA($F$21:$H$24)*100),0,G25/COUNTA($F$21:$H$24)*100)</f>
        <v>0</v>
      </c>
      <c r="H26" s="83">
        <f>IF(ISERROR(H25/COUNTA($F$21:$H$24)*100),0,H25/COUNTA($F$21:$H$24)*100)</f>
        <v>100</v>
      </c>
      <c r="I26" s="40"/>
      <c r="J26" s="37"/>
    </row>
    <row r="27" spans="1:10" ht="30" hidden="1" customHeight="1" thickBot="1" x14ac:dyDescent="0.3">
      <c r="A27" s="193" t="s">
        <v>7</v>
      </c>
      <c r="B27" s="157"/>
      <c r="C27" s="157"/>
      <c r="D27" s="157"/>
      <c r="E27" s="157"/>
      <c r="F27" s="157"/>
      <c r="G27" s="157"/>
      <c r="H27" s="157"/>
      <c r="I27" s="166"/>
    </row>
    <row r="28" spans="1:10" s="46" customFormat="1" ht="72.75" hidden="1" thickBot="1" x14ac:dyDescent="0.3">
      <c r="A28" s="183" t="s">
        <v>4</v>
      </c>
      <c r="B28" s="184"/>
      <c r="C28" s="41" t="s">
        <v>70</v>
      </c>
      <c r="D28" s="42" t="s">
        <v>5</v>
      </c>
      <c r="E28" s="43" t="s">
        <v>59</v>
      </c>
      <c r="F28" s="44" t="s">
        <v>11</v>
      </c>
      <c r="G28" s="44" t="s">
        <v>9</v>
      </c>
      <c r="H28" s="44" t="s">
        <v>10</v>
      </c>
      <c r="I28" s="45" t="s">
        <v>60</v>
      </c>
    </row>
    <row r="29" spans="1:10" s="34" customFormat="1" ht="20.25" hidden="1" x14ac:dyDescent="0.3">
      <c r="A29" s="106" t="str">
        <f>IF(B29="","",(MAX(A$21:A28)+1))</f>
        <v/>
      </c>
      <c r="B29" s="20"/>
      <c r="C29" s="2"/>
      <c r="D29" s="3"/>
      <c r="E29" s="2"/>
      <c r="F29" s="8"/>
      <c r="G29" s="6"/>
      <c r="H29" s="6"/>
      <c r="I29" s="4"/>
    </row>
    <row r="30" spans="1:10" s="34" customFormat="1" ht="20.25" hidden="1" x14ac:dyDescent="0.3">
      <c r="A30" s="91" t="str">
        <f>IF(B30="","",(MAX(A$21:A29)+1))</f>
        <v/>
      </c>
      <c r="B30" s="2"/>
      <c r="C30" s="2"/>
      <c r="D30" s="3"/>
      <c r="E30" s="2"/>
      <c r="F30" s="8"/>
      <c r="G30" s="6"/>
      <c r="H30" s="6"/>
      <c r="I30" s="4"/>
    </row>
    <row r="31" spans="1:10" s="34" customFormat="1" ht="21" hidden="1" thickBot="1" x14ac:dyDescent="0.35">
      <c r="A31" s="91" t="str">
        <f>IF(B31="","",(MAX(A$21:A30)+1))</f>
        <v/>
      </c>
      <c r="B31" s="2"/>
      <c r="C31" s="2"/>
      <c r="D31" s="3"/>
      <c r="E31" s="2"/>
      <c r="F31" s="8"/>
      <c r="G31" s="6"/>
      <c r="H31" s="6"/>
      <c r="I31" s="4"/>
    </row>
    <row r="32" spans="1:10" s="38" customFormat="1" ht="20.25" hidden="1" x14ac:dyDescent="0.2">
      <c r="A32" s="199" t="s">
        <v>19</v>
      </c>
      <c r="B32" s="149" t="s">
        <v>19</v>
      </c>
      <c r="C32" s="149"/>
      <c r="D32" s="150"/>
      <c r="E32" s="47" t="s">
        <v>17</v>
      </c>
      <c r="F32" s="84">
        <f>COUNTA(F29:F31)</f>
        <v>0</v>
      </c>
      <c r="G32" s="81">
        <f>COUNTA(G29:G31)</f>
        <v>0</v>
      </c>
      <c r="H32" s="81">
        <f>COUNTA(H29:H31)</f>
        <v>0</v>
      </c>
      <c r="I32" s="36"/>
      <c r="J32" s="48"/>
    </row>
    <row r="33" spans="1:10" s="38" customFormat="1" ht="21" hidden="1" thickBot="1" x14ac:dyDescent="0.25">
      <c r="A33" s="198"/>
      <c r="B33" s="152"/>
      <c r="C33" s="152"/>
      <c r="D33" s="153"/>
      <c r="E33" s="49" t="s">
        <v>18</v>
      </c>
      <c r="F33" s="85">
        <f>IF(ISERROR(F32/COUNTA($F$29:$H$31)*100),0,F32/COUNTA($F$29:$H$31)*100)</f>
        <v>0</v>
      </c>
      <c r="G33" s="83">
        <f>IF(ISERROR(G32/COUNTA($F$29:$H$31)*100),0,G32/COUNTA($F$29:$H$31)*100)</f>
        <v>0</v>
      </c>
      <c r="H33" s="83">
        <f>IF(ISERROR(H32/COUNTA($F$29:$H$31)*100),0,H32/COUNTA($F$29:$H$31)*100)</f>
        <v>0</v>
      </c>
      <c r="I33" s="40"/>
      <c r="J33" s="48"/>
    </row>
    <row r="34" spans="1:10" ht="30" hidden="1" customHeight="1" thickBot="1" x14ac:dyDescent="0.3">
      <c r="A34" s="200" t="s">
        <v>73</v>
      </c>
      <c r="B34" s="157"/>
      <c r="C34" s="157"/>
      <c r="D34" s="157"/>
      <c r="E34" s="157"/>
      <c r="F34" s="157"/>
      <c r="G34" s="157"/>
      <c r="H34" s="157"/>
      <c r="I34" s="166"/>
    </row>
    <row r="35" spans="1:10" ht="30" hidden="1" customHeight="1" thickBot="1" x14ac:dyDescent="0.3">
      <c r="A35" s="196" t="s">
        <v>71</v>
      </c>
      <c r="B35" s="157"/>
      <c r="C35" s="157"/>
      <c r="D35" s="157"/>
      <c r="E35" s="157"/>
      <c r="F35" s="157"/>
      <c r="G35" s="157"/>
      <c r="H35" s="157"/>
      <c r="I35" s="166"/>
    </row>
    <row r="36" spans="1:10" s="109" customFormat="1" ht="72.75" hidden="1" thickBot="1" x14ac:dyDescent="0.3">
      <c r="A36" s="183" t="s">
        <v>4</v>
      </c>
      <c r="B36" s="184"/>
      <c r="C36" s="27" t="s">
        <v>70</v>
      </c>
      <c r="D36" s="28" t="s">
        <v>5</v>
      </c>
      <c r="E36" s="27" t="s">
        <v>59</v>
      </c>
      <c r="F36" s="31" t="s">
        <v>11</v>
      </c>
      <c r="G36" s="31" t="s">
        <v>9</v>
      </c>
      <c r="H36" s="31" t="s">
        <v>10</v>
      </c>
      <c r="I36" s="32" t="s">
        <v>60</v>
      </c>
    </row>
    <row r="37" spans="1:10" s="34" customFormat="1" ht="20.25" hidden="1" x14ac:dyDescent="0.3">
      <c r="A37" s="106" t="str">
        <f>IF(B37="","",(MAX(A$21:A36)+1))</f>
        <v/>
      </c>
      <c r="B37" s="20"/>
      <c r="C37" s="20"/>
      <c r="D37" s="3"/>
      <c r="E37" s="20"/>
      <c r="F37" s="8"/>
      <c r="G37" s="6"/>
      <c r="H37" s="6"/>
      <c r="I37" s="108"/>
    </row>
    <row r="38" spans="1:10" s="34" customFormat="1" ht="20.25" hidden="1" x14ac:dyDescent="0.3">
      <c r="A38" s="91" t="str">
        <f>IF(B38="","",(MAX(A$21:A37)+1))</f>
        <v/>
      </c>
      <c r="B38" s="2"/>
      <c r="C38" s="2"/>
      <c r="D38" s="3"/>
      <c r="E38" s="2"/>
      <c r="F38" s="8"/>
      <c r="G38" s="6"/>
      <c r="H38" s="6"/>
      <c r="I38" s="4"/>
    </row>
    <row r="39" spans="1:10" s="34" customFormat="1" ht="21" hidden="1" thickBot="1" x14ac:dyDescent="0.35">
      <c r="A39" s="92" t="str">
        <f>IF(B39="","",(MAX(A$21:A38)+1))</f>
        <v/>
      </c>
      <c r="B39" s="18"/>
      <c r="C39" s="18"/>
      <c r="D39" s="19"/>
      <c r="E39" s="2"/>
      <c r="F39" s="8"/>
      <c r="G39" s="6"/>
      <c r="H39" s="6"/>
      <c r="I39" s="4"/>
    </row>
    <row r="40" spans="1:10" ht="20.25" hidden="1" x14ac:dyDescent="0.2">
      <c r="A40" s="197" t="s">
        <v>21</v>
      </c>
      <c r="B40" s="149"/>
      <c r="C40" s="149"/>
      <c r="D40" s="150"/>
      <c r="E40" s="50" t="s">
        <v>17</v>
      </c>
      <c r="F40" s="84">
        <f>COUNTA(F37:F39)</f>
        <v>0</v>
      </c>
      <c r="G40" s="81">
        <f>COUNTA(G37:G39)</f>
        <v>0</v>
      </c>
      <c r="H40" s="81">
        <f>COUNTA(H37:H39)</f>
        <v>0</v>
      </c>
      <c r="I40" s="36"/>
      <c r="J40" s="51"/>
    </row>
    <row r="41" spans="1:10" ht="21" hidden="1" thickBot="1" x14ac:dyDescent="0.25">
      <c r="A41" s="198"/>
      <c r="B41" s="152"/>
      <c r="C41" s="152"/>
      <c r="D41" s="153"/>
      <c r="E41" s="52" t="s">
        <v>18</v>
      </c>
      <c r="F41" s="85">
        <f>IF(ISERROR(F40/COUNTA($F$37:$H$39)*100),0,F40/COUNTA($F$37:$H$39)*100)</f>
        <v>0</v>
      </c>
      <c r="G41" s="83">
        <f>IF(ISERROR(G40/COUNTA($F$37:$H$39)*100),0,G40/COUNTA($F$37:$H$39)*100)</f>
        <v>0</v>
      </c>
      <c r="H41" s="83">
        <f>IF(ISERROR(H40/COUNTA($F$37:$H$39)*100),0,H40/COUNTA($F$37:$H$39)*100)</f>
        <v>0</v>
      </c>
      <c r="I41" s="40"/>
      <c r="J41" s="51"/>
    </row>
    <row r="42" spans="1:10" ht="30" hidden="1" customHeight="1" thickBot="1" x14ac:dyDescent="0.3">
      <c r="A42" s="196" t="s">
        <v>79</v>
      </c>
      <c r="B42" s="157"/>
      <c r="C42" s="157"/>
      <c r="D42" s="157"/>
      <c r="E42" s="157"/>
      <c r="F42" s="157"/>
      <c r="G42" s="157"/>
      <c r="H42" s="157"/>
      <c r="I42" s="166"/>
    </row>
    <row r="43" spans="1:10" s="46" customFormat="1" ht="72.75" hidden="1" thickBot="1" x14ac:dyDescent="0.3">
      <c r="A43" s="183" t="s">
        <v>4</v>
      </c>
      <c r="B43" s="166"/>
      <c r="C43" s="41" t="s">
        <v>70</v>
      </c>
      <c r="D43" s="42" t="s">
        <v>5</v>
      </c>
      <c r="E43" s="43" t="s">
        <v>59</v>
      </c>
      <c r="F43" s="44" t="s">
        <v>11</v>
      </c>
      <c r="G43" s="44" t="s">
        <v>9</v>
      </c>
      <c r="H43" s="44" t="s">
        <v>10</v>
      </c>
      <c r="I43" s="45" t="s">
        <v>60</v>
      </c>
    </row>
    <row r="44" spans="1:10" s="34" customFormat="1" ht="20.25" hidden="1" x14ac:dyDescent="0.3">
      <c r="A44" s="107" t="str">
        <f>IF(B44="","",(MAX(A$21:A43)+1))</f>
        <v/>
      </c>
      <c r="B44" s="20"/>
      <c r="C44" s="2"/>
      <c r="D44" s="3"/>
      <c r="E44" s="2"/>
      <c r="F44" s="8"/>
      <c r="G44" s="6"/>
      <c r="H44" s="6"/>
      <c r="I44" s="4"/>
    </row>
    <row r="45" spans="1:10" s="34" customFormat="1" ht="21" hidden="1" thickBot="1" x14ac:dyDescent="0.35">
      <c r="A45" s="92" t="str">
        <f>IF(B45="","",(MAX(A$21:A44)+1))</f>
        <v/>
      </c>
      <c r="B45" s="18"/>
      <c r="C45" s="18"/>
      <c r="D45" s="19"/>
      <c r="E45" s="2"/>
      <c r="F45" s="8"/>
      <c r="G45" s="6"/>
      <c r="H45" s="6"/>
      <c r="I45" s="4"/>
    </row>
    <row r="46" spans="1:10" ht="20.25" hidden="1" x14ac:dyDescent="0.2">
      <c r="A46" s="201" t="s">
        <v>22</v>
      </c>
      <c r="B46" s="149"/>
      <c r="C46" s="149"/>
      <c r="D46" s="150"/>
      <c r="E46" s="50" t="s">
        <v>17</v>
      </c>
      <c r="F46" s="84">
        <f>COUNTA(F44:F45)</f>
        <v>0</v>
      </c>
      <c r="G46" s="81">
        <f>COUNTA(G44:G45)</f>
        <v>0</v>
      </c>
      <c r="H46" s="81">
        <f>COUNTA(H44:H45)</f>
        <v>0</v>
      </c>
      <c r="I46" s="36"/>
      <c r="J46" s="51"/>
    </row>
    <row r="47" spans="1:10" ht="21" hidden="1" thickBot="1" x14ac:dyDescent="0.25">
      <c r="A47" s="198"/>
      <c r="B47" s="152"/>
      <c r="C47" s="152"/>
      <c r="D47" s="153"/>
      <c r="E47" s="52" t="s">
        <v>18</v>
      </c>
      <c r="F47" s="85">
        <f>IF(ISERROR(F46/COUNTA($F$44:$H$45)*100),0,F46/COUNTA($F$44:$H$45)*100)</f>
        <v>0</v>
      </c>
      <c r="G47" s="83">
        <f>IF(ISERROR(G46/COUNTA($F$44:$H$45)*100),0,G46/COUNTA($F$44:$H$45)*100)</f>
        <v>0</v>
      </c>
      <c r="H47" s="83">
        <f>IF(ISERROR(H46/COUNTA($F$44:$H$45)*100),0,H46/COUNTA($F$44:$H$45)*100)</f>
        <v>0</v>
      </c>
      <c r="I47" s="40"/>
      <c r="J47" s="51"/>
    </row>
    <row r="48" spans="1:10" ht="30" hidden="1" customHeight="1" thickBot="1" x14ac:dyDescent="0.3">
      <c r="A48" s="196" t="s">
        <v>77</v>
      </c>
      <c r="B48" s="157"/>
      <c r="C48" s="157"/>
      <c r="D48" s="157"/>
      <c r="E48" s="157"/>
      <c r="F48" s="157"/>
      <c r="G48" s="157"/>
      <c r="H48" s="157"/>
      <c r="I48" s="166"/>
    </row>
    <row r="49" spans="1:10" s="46" customFormat="1" ht="72.75" hidden="1" thickBot="1" x14ac:dyDescent="0.3">
      <c r="A49" s="183" t="s">
        <v>4</v>
      </c>
      <c r="B49" s="166"/>
      <c r="C49" s="41" t="s">
        <v>70</v>
      </c>
      <c r="D49" s="42" t="s">
        <v>5</v>
      </c>
      <c r="E49" s="43" t="s">
        <v>59</v>
      </c>
      <c r="F49" s="44" t="s">
        <v>11</v>
      </c>
      <c r="G49" s="44" t="s">
        <v>9</v>
      </c>
      <c r="H49" s="44" t="s">
        <v>10</v>
      </c>
      <c r="I49" s="45" t="s">
        <v>60</v>
      </c>
    </row>
    <row r="50" spans="1:10" s="34" customFormat="1" ht="20.25" hidden="1" x14ac:dyDescent="0.3">
      <c r="A50" s="107" t="str">
        <f>IF(B50="","",(MAX(A$21:A49)+1))</f>
        <v/>
      </c>
      <c r="B50" s="20"/>
      <c r="C50" s="2"/>
      <c r="D50" s="3"/>
      <c r="E50" s="2"/>
      <c r="F50" s="8"/>
      <c r="G50" s="6"/>
      <c r="H50" s="6"/>
      <c r="I50" s="4"/>
    </row>
    <row r="51" spans="1:10" s="34" customFormat="1" ht="20.25" hidden="1" x14ac:dyDescent="0.3">
      <c r="A51" s="92" t="str">
        <f>IF(B51="","",(MAX(A$21:A50)+1))</f>
        <v/>
      </c>
      <c r="B51" s="2"/>
      <c r="C51" s="2"/>
      <c r="D51" s="3"/>
      <c r="E51" s="2"/>
      <c r="F51" s="8"/>
      <c r="G51" s="6"/>
      <c r="H51" s="6"/>
      <c r="I51" s="4"/>
    </row>
    <row r="52" spans="1:10" s="34" customFormat="1" ht="20.25" hidden="1" x14ac:dyDescent="0.3">
      <c r="A52" s="92" t="str">
        <f>IF(B52="","",(MAX(A$21:A51)+1))</f>
        <v/>
      </c>
      <c r="B52" s="2"/>
      <c r="C52" s="2"/>
      <c r="D52" s="3"/>
      <c r="E52" s="2"/>
      <c r="F52" s="8"/>
      <c r="G52" s="6"/>
      <c r="H52" s="6"/>
      <c r="I52" s="4"/>
    </row>
    <row r="53" spans="1:10" s="34" customFormat="1" ht="20.25" hidden="1" x14ac:dyDescent="0.3">
      <c r="A53" s="92" t="str">
        <f>IF(B53="","",(MAX(A$21:A52)+1))</f>
        <v/>
      </c>
      <c r="B53" s="2"/>
      <c r="C53" s="2"/>
      <c r="D53" s="3"/>
      <c r="E53" s="2"/>
      <c r="F53" s="8"/>
      <c r="G53" s="6"/>
      <c r="H53" s="6"/>
      <c r="I53" s="4"/>
    </row>
    <row r="54" spans="1:10" s="34" customFormat="1" ht="21" hidden="1" thickBot="1" x14ac:dyDescent="0.35">
      <c r="A54" s="92" t="str">
        <f>IF(B54="","",(MAX(A$21:A53)+1))</f>
        <v/>
      </c>
      <c r="B54" s="18"/>
      <c r="C54" s="18"/>
      <c r="D54" s="19"/>
      <c r="E54" s="2"/>
      <c r="F54" s="8"/>
      <c r="G54" s="6"/>
      <c r="H54" s="6"/>
      <c r="I54" s="4"/>
    </row>
    <row r="55" spans="1:10" s="38" customFormat="1" ht="20.25" hidden="1" x14ac:dyDescent="0.2">
      <c r="A55" s="197" t="s">
        <v>23</v>
      </c>
      <c r="B55" s="149"/>
      <c r="C55" s="149"/>
      <c r="D55" s="150"/>
      <c r="E55" s="50" t="s">
        <v>17</v>
      </c>
      <c r="F55" s="84">
        <f>COUNTA(F50:F54)</f>
        <v>0</v>
      </c>
      <c r="G55" s="81">
        <f>COUNTA(G50:G54)</f>
        <v>0</v>
      </c>
      <c r="H55" s="81">
        <f>COUNTA(H50:H54)</f>
        <v>0</v>
      </c>
      <c r="I55" s="36"/>
      <c r="J55" s="48"/>
    </row>
    <row r="56" spans="1:10" s="38" customFormat="1" ht="21" hidden="1" thickBot="1" x14ac:dyDescent="0.25">
      <c r="A56" s="198"/>
      <c r="B56" s="152"/>
      <c r="C56" s="152"/>
      <c r="D56" s="153"/>
      <c r="E56" s="52" t="s">
        <v>18</v>
      </c>
      <c r="F56" s="85">
        <f>IF(ISERROR(F55/COUNTA($F$50:$H$54)*100),0,F55/COUNTA($F$50:$H$54)*100)</f>
        <v>0</v>
      </c>
      <c r="G56" s="83">
        <f>IF(ISERROR(G55/COUNTA($F$50:$H$54)*100),0,G55/COUNTA($F$50:$H$54)*100)</f>
        <v>0</v>
      </c>
      <c r="H56" s="83">
        <f>IF(ISERROR(H55/COUNTA($F$50:$H$54)*100),0,H55/COUNTA($F$50:$H$54)*100)</f>
        <v>0</v>
      </c>
      <c r="I56" s="40"/>
      <c r="J56" s="48"/>
    </row>
    <row r="57" spans="1:10" ht="30" hidden="1" customHeight="1" thickBot="1" x14ac:dyDescent="0.3">
      <c r="A57" s="196" t="s">
        <v>76</v>
      </c>
      <c r="B57" s="157"/>
      <c r="C57" s="157"/>
      <c r="D57" s="157"/>
      <c r="E57" s="157"/>
      <c r="F57" s="157"/>
      <c r="G57" s="157"/>
      <c r="H57" s="157"/>
      <c r="I57" s="166"/>
    </row>
    <row r="58" spans="1:10" s="46" customFormat="1" ht="72.75" hidden="1" thickBot="1" x14ac:dyDescent="0.3">
      <c r="A58" s="183" t="s">
        <v>4</v>
      </c>
      <c r="B58" s="166"/>
      <c r="C58" s="41" t="s">
        <v>70</v>
      </c>
      <c r="D58" s="42" t="s">
        <v>5</v>
      </c>
      <c r="E58" s="43" t="s">
        <v>59</v>
      </c>
      <c r="F58" s="44" t="s">
        <v>11</v>
      </c>
      <c r="G58" s="44" t="s">
        <v>9</v>
      </c>
      <c r="H58" s="44" t="s">
        <v>10</v>
      </c>
      <c r="I58" s="45" t="s">
        <v>60</v>
      </c>
    </row>
    <row r="59" spans="1:10" s="34" customFormat="1" ht="20.25" hidden="1" x14ac:dyDescent="0.3">
      <c r="A59" s="107" t="str">
        <f>IF(B59="","",(MAX(A$21:A58)+1))</f>
        <v/>
      </c>
      <c r="B59" s="20"/>
      <c r="C59" s="2"/>
      <c r="D59" s="3"/>
      <c r="E59" s="2"/>
      <c r="F59" s="8"/>
      <c r="G59" s="6"/>
      <c r="H59" s="6"/>
      <c r="I59" s="4"/>
    </row>
    <row r="60" spans="1:10" s="34" customFormat="1" ht="20.25" hidden="1" x14ac:dyDescent="0.3">
      <c r="A60" s="92" t="str">
        <f>IF(B60="","",(MAX(A$21:A59)+1))</f>
        <v/>
      </c>
      <c r="B60" s="2"/>
      <c r="C60" s="2"/>
      <c r="D60" s="3"/>
      <c r="E60" s="2"/>
      <c r="F60" s="8"/>
      <c r="G60" s="6"/>
      <c r="H60" s="6"/>
      <c r="I60" s="4"/>
    </row>
    <row r="61" spans="1:10" s="34" customFormat="1" ht="21" hidden="1" thickBot="1" x14ac:dyDescent="0.35">
      <c r="A61" s="92" t="str">
        <f>IF(B61="","",(MAX(A$21:A60)+1))</f>
        <v/>
      </c>
      <c r="B61" s="18"/>
      <c r="C61" s="18"/>
      <c r="D61" s="19"/>
      <c r="E61" s="2"/>
      <c r="F61" s="8"/>
      <c r="G61" s="6"/>
      <c r="H61" s="6"/>
      <c r="I61" s="4"/>
    </row>
    <row r="62" spans="1:10" ht="20.25" hidden="1" x14ac:dyDescent="0.2">
      <c r="A62" s="197" t="s">
        <v>24</v>
      </c>
      <c r="B62" s="149"/>
      <c r="C62" s="149"/>
      <c r="D62" s="150"/>
      <c r="E62" s="50" t="s">
        <v>17</v>
      </c>
      <c r="F62" s="84">
        <f>COUNTA(F59:F61)</f>
        <v>0</v>
      </c>
      <c r="G62" s="81">
        <f>COUNTA(G59:G61)</f>
        <v>0</v>
      </c>
      <c r="H62" s="81">
        <f>COUNTA(H59:H61)</f>
        <v>0</v>
      </c>
      <c r="I62" s="36"/>
      <c r="J62" s="51"/>
    </row>
    <row r="63" spans="1:10" ht="21" hidden="1" thickBot="1" x14ac:dyDescent="0.25">
      <c r="A63" s="198"/>
      <c r="B63" s="152"/>
      <c r="C63" s="152"/>
      <c r="D63" s="153"/>
      <c r="E63" s="52" t="s">
        <v>18</v>
      </c>
      <c r="F63" s="85">
        <f>IF(ISERROR(F62/COUNTA($F$59:$H$61)*100),0,F62/COUNTA($F$59:$H$61)*100)</f>
        <v>0</v>
      </c>
      <c r="G63" s="83">
        <f>IF(ISERROR(G62/COUNTA($F$59:$H$61)*100),0,G62/COUNTA($F$59:$H$61)*100)</f>
        <v>0</v>
      </c>
      <c r="H63" s="83">
        <f>IF(ISERROR(H62/COUNTA($F$59:$H$61)*100),0,H62/COUNTA($F$59:$H$61)*100)</f>
        <v>0</v>
      </c>
      <c r="I63" s="40"/>
      <c r="J63" s="51"/>
    </row>
    <row r="64" spans="1:10" s="38" customFormat="1" ht="20.25" hidden="1" x14ac:dyDescent="0.2">
      <c r="A64" s="199" t="s">
        <v>20</v>
      </c>
      <c r="B64" s="149"/>
      <c r="C64" s="149"/>
      <c r="D64" s="203"/>
      <c r="E64" s="47" t="s">
        <v>17</v>
      </c>
      <c r="F64" s="84">
        <f>SUM(F40,F46,F55,F62)</f>
        <v>0</v>
      </c>
      <c r="G64" s="81">
        <f>SUM(G40,G46,G55,G62)</f>
        <v>0</v>
      </c>
      <c r="H64" s="81">
        <f>SUM(H40,H46,H55,H62)</f>
        <v>0</v>
      </c>
      <c r="I64" s="36"/>
      <c r="J64" s="48"/>
    </row>
    <row r="65" spans="1:10" s="38" customFormat="1" ht="21" hidden="1" thickBot="1" x14ac:dyDescent="0.25">
      <c r="A65" s="204"/>
      <c r="B65" s="205"/>
      <c r="C65" s="205"/>
      <c r="D65" s="206"/>
      <c r="E65" s="53" t="s">
        <v>18</v>
      </c>
      <c r="F65" s="86">
        <f>IF(ISERROR(F64/($F$64+$G$64+$H$64)*100),0,F64/($F$64+$G$64+$H$64)*100)</f>
        <v>0</v>
      </c>
      <c r="G65" s="87">
        <f>IF(ISERROR(G64/($F$64+$G$64+$H$64)*100),0,G64/($F$64+$G$64+$H$64)*100)</f>
        <v>0</v>
      </c>
      <c r="H65" s="87">
        <f>IF(ISERROR(H64/($F$64+$G$64+$H$64)*100),0,H64/($F$64+$G$64+$H$64)*100)</f>
        <v>0</v>
      </c>
      <c r="I65" s="54"/>
      <c r="J65" s="48"/>
    </row>
    <row r="66" spans="1:10" ht="30" customHeight="1" thickBot="1" x14ac:dyDescent="0.3">
      <c r="A66" s="193" t="s">
        <v>13</v>
      </c>
      <c r="B66" s="157"/>
      <c r="C66" s="157"/>
      <c r="D66" s="157"/>
      <c r="E66" s="157"/>
      <c r="F66" s="157"/>
      <c r="G66" s="157"/>
      <c r="H66" s="157"/>
      <c r="I66" s="166"/>
    </row>
    <row r="67" spans="1:10" s="46" customFormat="1" ht="72.75" thickBot="1" x14ac:dyDescent="0.3">
      <c r="A67" s="183" t="s">
        <v>4</v>
      </c>
      <c r="B67" s="166"/>
      <c r="C67" s="41" t="s">
        <v>70</v>
      </c>
      <c r="D67" s="42" t="s">
        <v>5</v>
      </c>
      <c r="E67" s="43" t="s">
        <v>59</v>
      </c>
      <c r="F67" s="44" t="s">
        <v>11</v>
      </c>
      <c r="G67" s="44" t="s">
        <v>9</v>
      </c>
      <c r="H67" s="44" t="s">
        <v>10</v>
      </c>
      <c r="I67" s="45" t="s">
        <v>60</v>
      </c>
    </row>
    <row r="68" spans="1:10" s="34" customFormat="1" ht="170.25" customHeight="1" thickBot="1" x14ac:dyDescent="0.35">
      <c r="A68" s="107">
        <f>IF(B68="","",(MAX(A$21:A67)+1))</f>
        <v>2</v>
      </c>
      <c r="B68" s="145" t="s">
        <v>93</v>
      </c>
      <c r="C68" s="2" t="s">
        <v>104</v>
      </c>
      <c r="D68" s="3">
        <v>41671</v>
      </c>
      <c r="E68" s="2" t="s">
        <v>98</v>
      </c>
      <c r="F68" s="8"/>
      <c r="G68" s="6"/>
      <c r="H68" s="6" t="s">
        <v>99</v>
      </c>
      <c r="I68" s="4" t="s">
        <v>106</v>
      </c>
    </row>
    <row r="69" spans="1:10" s="34" customFormat="1" ht="20.25" hidden="1" x14ac:dyDescent="0.3">
      <c r="A69" s="92" t="str">
        <f>IF(B69="","",(MAX(A$21:A68)+1))</f>
        <v/>
      </c>
      <c r="B69" s="2"/>
      <c r="C69" s="2"/>
      <c r="D69" s="3"/>
      <c r="E69" s="2"/>
      <c r="F69" s="8"/>
      <c r="G69" s="6"/>
      <c r="H69" s="6"/>
      <c r="I69" s="4"/>
    </row>
    <row r="70" spans="1:10" s="34" customFormat="1" ht="20.25" hidden="1" x14ac:dyDescent="0.3">
      <c r="A70" s="92" t="str">
        <f>IF(B70="","",(MAX(A$21:A69)+1))</f>
        <v/>
      </c>
      <c r="B70" s="2"/>
      <c r="C70" s="2"/>
      <c r="D70" s="3"/>
      <c r="E70" s="2"/>
      <c r="F70" s="8"/>
      <c r="G70" s="6"/>
      <c r="H70" s="6"/>
      <c r="I70" s="4"/>
    </row>
    <row r="71" spans="1:10" s="34" customFormat="1" ht="20.25" hidden="1" x14ac:dyDescent="0.3">
      <c r="A71" s="92" t="str">
        <f>IF(B71="","",(MAX(A$21:A70)+1))</f>
        <v/>
      </c>
      <c r="B71" s="2"/>
      <c r="C71" s="2"/>
      <c r="D71" s="3"/>
      <c r="E71" s="2"/>
      <c r="F71" s="8"/>
      <c r="G71" s="6"/>
      <c r="H71" s="6"/>
      <c r="I71" s="4"/>
    </row>
    <row r="72" spans="1:10" s="34" customFormat="1" ht="20.25" hidden="1" x14ac:dyDescent="0.3">
      <c r="A72" s="91" t="str">
        <f>IF(B72="","",(MAX(A$21:A71)+1))</f>
        <v/>
      </c>
      <c r="B72" s="2"/>
      <c r="C72" s="2"/>
      <c r="D72" s="3"/>
      <c r="E72" s="2"/>
      <c r="F72" s="8"/>
      <c r="G72" s="6"/>
      <c r="H72" s="6"/>
      <c r="I72" s="4"/>
    </row>
    <row r="73" spans="1:10" s="34" customFormat="1" ht="20.25" hidden="1" x14ac:dyDescent="0.3">
      <c r="A73" s="92" t="str">
        <f>IF(B73="","",(MAX(A$21:A72)+1))</f>
        <v/>
      </c>
      <c r="B73" s="2"/>
      <c r="C73" s="2"/>
      <c r="D73" s="3"/>
      <c r="E73" s="2"/>
      <c r="F73" s="8"/>
      <c r="G73" s="6"/>
      <c r="H73" s="6"/>
      <c r="I73" s="4"/>
    </row>
    <row r="74" spans="1:10" s="34" customFormat="1" ht="20.25" hidden="1" x14ac:dyDescent="0.3">
      <c r="A74" s="92" t="str">
        <f>IF(B74="","",(MAX(A$21:A73)+1))</f>
        <v/>
      </c>
      <c r="B74" s="2"/>
      <c r="C74" s="2"/>
      <c r="D74" s="3"/>
      <c r="E74" s="2"/>
      <c r="F74" s="8"/>
      <c r="G74" s="6"/>
      <c r="H74" s="6"/>
      <c r="I74" s="4"/>
    </row>
    <row r="75" spans="1:10" s="34" customFormat="1" ht="64.5" hidden="1" customHeight="1" thickBot="1" x14ac:dyDescent="0.35">
      <c r="A75" s="92" t="str">
        <f>IF(B75="","",(MAX(A$21:A74)+1))</f>
        <v/>
      </c>
      <c r="B75" s="18"/>
      <c r="C75" s="18"/>
      <c r="D75" s="19"/>
      <c r="E75" s="2"/>
      <c r="F75" s="8"/>
      <c r="G75" s="6"/>
      <c r="H75" s="6"/>
      <c r="I75" s="4"/>
    </row>
    <row r="76" spans="1:10" ht="20.25" x14ac:dyDescent="0.2">
      <c r="A76" s="199" t="s">
        <v>25</v>
      </c>
      <c r="B76" s="149"/>
      <c r="C76" s="149"/>
      <c r="D76" s="150"/>
      <c r="E76" s="50" t="s">
        <v>17</v>
      </c>
      <c r="F76" s="84">
        <f>COUNTA(F68:F75)</f>
        <v>0</v>
      </c>
      <c r="G76" s="81">
        <f>COUNTA(G68:G75)</f>
        <v>0</v>
      </c>
      <c r="H76" s="81">
        <f>COUNTA(H68:H75)</f>
        <v>1</v>
      </c>
      <c r="I76" s="36"/>
      <c r="J76" s="51"/>
    </row>
    <row r="77" spans="1:10" ht="21" thickBot="1" x14ac:dyDescent="0.25">
      <c r="A77" s="198"/>
      <c r="B77" s="152"/>
      <c r="C77" s="152"/>
      <c r="D77" s="153"/>
      <c r="E77" s="52" t="s">
        <v>18</v>
      </c>
      <c r="F77" s="85">
        <f>IF(ISERROR(F76/COUNTA($F$68:$H$75)*100),0,F76/COUNTA($F$68:$H$75)*100)</f>
        <v>0</v>
      </c>
      <c r="G77" s="83">
        <f>IF(ISERROR(G76/COUNTA($F$68:$H$75)*100),0,G76/COUNTA($F$68:$H$75)*100)</f>
        <v>0</v>
      </c>
      <c r="H77" s="83">
        <f>IF(ISERROR(H76/COUNTA($F$68:$H$75)*100),0,H76/COUNTA($F$68:$H$75)*100)</f>
        <v>100</v>
      </c>
      <c r="I77" s="40"/>
      <c r="J77" s="51"/>
    </row>
    <row r="78" spans="1:10" ht="30" hidden="1" customHeight="1" thickBot="1" x14ac:dyDescent="0.3">
      <c r="A78" s="193" t="s">
        <v>74</v>
      </c>
      <c r="B78" s="157"/>
      <c r="C78" s="157"/>
      <c r="D78" s="157"/>
      <c r="E78" s="157"/>
      <c r="F78" s="157"/>
      <c r="G78" s="157"/>
      <c r="H78" s="157"/>
      <c r="I78" s="166"/>
    </row>
    <row r="79" spans="1:10" s="46" customFormat="1" ht="72.75" hidden="1" thickBot="1" x14ac:dyDescent="0.3">
      <c r="A79" s="183" t="s">
        <v>4</v>
      </c>
      <c r="B79" s="166"/>
      <c r="C79" s="41" t="s">
        <v>70</v>
      </c>
      <c r="D79" s="42" t="s">
        <v>5</v>
      </c>
      <c r="E79" s="43" t="s">
        <v>59</v>
      </c>
      <c r="F79" s="44" t="s">
        <v>11</v>
      </c>
      <c r="G79" s="44" t="s">
        <v>9</v>
      </c>
      <c r="H79" s="44" t="s">
        <v>10</v>
      </c>
      <c r="I79" s="45" t="s">
        <v>60</v>
      </c>
    </row>
    <row r="80" spans="1:10" s="34" customFormat="1" ht="20.25" hidden="1" x14ac:dyDescent="0.3">
      <c r="A80" s="107" t="str">
        <f>IF(B80="","",(MAX(A$21:A79)+1))</f>
        <v/>
      </c>
      <c r="B80" s="20"/>
      <c r="C80" s="2"/>
      <c r="D80" s="3"/>
      <c r="E80" s="2"/>
      <c r="F80" s="8"/>
      <c r="G80" s="6"/>
      <c r="H80" s="6"/>
      <c r="I80" s="4"/>
    </row>
    <row r="81" spans="1:10" s="34" customFormat="1" ht="21" hidden="1" thickBot="1" x14ac:dyDescent="0.35">
      <c r="A81" s="92" t="str">
        <f>IF(B81="","",(MAX(A$21:A80)+1))</f>
        <v/>
      </c>
      <c r="B81" s="2"/>
      <c r="C81" s="2"/>
      <c r="D81" s="3"/>
      <c r="E81" s="2"/>
      <c r="F81" s="8"/>
      <c r="G81" s="6"/>
      <c r="H81" s="6"/>
      <c r="I81" s="4"/>
    </row>
    <row r="82" spans="1:10" s="38" customFormat="1" ht="20.25" hidden="1" x14ac:dyDescent="0.2">
      <c r="A82" s="199" t="s">
        <v>26</v>
      </c>
      <c r="B82" s="149"/>
      <c r="C82" s="149"/>
      <c r="D82" s="150"/>
      <c r="E82" s="50" t="s">
        <v>17</v>
      </c>
      <c r="F82" s="84">
        <f>COUNTA(F80:F81)</f>
        <v>0</v>
      </c>
      <c r="G82" s="81">
        <f>COUNTA(G80:G81)</f>
        <v>0</v>
      </c>
      <c r="H82" s="81">
        <f>COUNTA(H80:H81)</f>
        <v>0</v>
      </c>
      <c r="I82" s="36"/>
      <c r="J82" s="48"/>
    </row>
    <row r="83" spans="1:10" s="38" customFormat="1" ht="21" hidden="1" thickBot="1" x14ac:dyDescent="0.25">
      <c r="A83" s="198"/>
      <c r="B83" s="152"/>
      <c r="C83" s="152"/>
      <c r="D83" s="153"/>
      <c r="E83" s="52" t="s">
        <v>18</v>
      </c>
      <c r="F83" s="85">
        <f>IF(ISERROR(F82/COUNTA($F$80:$H$81)*100),0,F82/COUNTA($F$80:$H$81)*100)</f>
        <v>0</v>
      </c>
      <c r="G83" s="83">
        <f>IF(ISERROR(G82/COUNTA($F$80:$H$81)*100),0,G82/COUNTA($F$80:$H$81)*100)</f>
        <v>0</v>
      </c>
      <c r="H83" s="83">
        <f>IF(ISERROR(H82/COUNTA($F$80:$H$81)*100),0,H82/COUNTA($F$80:$H$81)*100)</f>
        <v>0</v>
      </c>
      <c r="I83" s="40"/>
      <c r="J83" s="48"/>
    </row>
    <row r="84" spans="1:10" ht="20.25" x14ac:dyDescent="0.2">
      <c r="A84" s="119"/>
      <c r="B84" s="55"/>
      <c r="C84" s="56"/>
      <c r="D84" s="56"/>
      <c r="E84" s="56"/>
      <c r="F84" s="57"/>
      <c r="G84" s="57"/>
      <c r="H84" s="57"/>
      <c r="I84" s="113"/>
      <c r="J84" s="51"/>
    </row>
    <row r="85" spans="1:10" ht="15" thickBot="1" x14ac:dyDescent="0.25">
      <c r="A85" s="121"/>
      <c r="B85" s="58"/>
      <c r="C85" s="58"/>
      <c r="D85" s="58"/>
      <c r="E85" s="58"/>
      <c r="F85" s="58"/>
      <c r="G85" s="58"/>
      <c r="H85" s="58"/>
      <c r="I85" s="59"/>
      <c r="J85" s="51"/>
    </row>
    <row r="86" spans="1:10" ht="20.25" x14ac:dyDescent="0.2">
      <c r="A86" s="202" t="s">
        <v>72</v>
      </c>
      <c r="B86" s="149"/>
      <c r="C86" s="149"/>
      <c r="D86" s="150"/>
      <c r="E86" s="60" t="s">
        <v>17</v>
      </c>
      <c r="F86" s="88">
        <f>SUM(F25,F32,F64,F76,F82)</f>
        <v>0</v>
      </c>
      <c r="G86" s="89">
        <f>SUM(G25,G32,G64,G76,G82)</f>
        <v>0</v>
      </c>
      <c r="H86" s="89">
        <f>SUM(H25,H32,H64,H76,H82)</f>
        <v>2</v>
      </c>
      <c r="I86" s="114"/>
      <c r="J86" s="51"/>
    </row>
    <row r="87" spans="1:10" ht="21" thickBot="1" x14ac:dyDescent="0.25">
      <c r="A87" s="198"/>
      <c r="B87" s="152"/>
      <c r="C87" s="152"/>
      <c r="D87" s="153"/>
      <c r="E87" s="61" t="s">
        <v>18</v>
      </c>
      <c r="F87" s="122">
        <f>IF(ISERROR(F86/SUM($F$86:$H$86)*100),0,F86/SUM($F$86:$H$86)*100)</f>
        <v>0</v>
      </c>
      <c r="G87" s="123">
        <f t="shared" ref="G87:H87" si="0">IF(ISERROR(G86/SUM($F$86:$H$86)*100),0,G86/SUM($F$86:$H$86)*100)</f>
        <v>0</v>
      </c>
      <c r="H87" s="123">
        <f t="shared" si="0"/>
        <v>100</v>
      </c>
      <c r="I87" s="115"/>
      <c r="J87" s="51"/>
    </row>
    <row r="88" spans="1:10" x14ac:dyDescent="0.2">
      <c r="B88" s="62"/>
      <c r="C88" s="62"/>
      <c r="D88" s="62"/>
      <c r="E88" s="62"/>
      <c r="F88" s="62"/>
      <c r="G88" s="62"/>
      <c r="H88" s="62"/>
      <c r="I88" s="62"/>
    </row>
    <row r="89" spans="1:10" hidden="1" x14ac:dyDescent="0.2"/>
    <row r="90" spans="1:10" hidden="1" x14ac:dyDescent="0.2"/>
    <row r="91" spans="1:10" hidden="1" x14ac:dyDescent="0.2"/>
    <row r="92" spans="1:10" hidden="1" x14ac:dyDescent="0.2"/>
    <row r="93" spans="1:10" hidden="1" x14ac:dyDescent="0.2"/>
    <row r="94" spans="1:10" hidden="1" x14ac:dyDescent="0.2"/>
    <row r="95" spans="1:10" hidden="1" x14ac:dyDescent="0.2"/>
    <row r="96" spans="1:10" hidden="1" x14ac:dyDescent="0.2"/>
    <row r="97" spans="2:4" hidden="1" x14ac:dyDescent="0.2"/>
    <row r="98" spans="2:4" ht="27" hidden="1" x14ac:dyDescent="0.35">
      <c r="B98" s="63" t="s">
        <v>84</v>
      </c>
      <c r="D98" s="63"/>
    </row>
    <row r="99" spans="2:4" ht="27" hidden="1" x14ac:dyDescent="0.35">
      <c r="B99" s="63" t="s">
        <v>85</v>
      </c>
      <c r="D99" s="63"/>
    </row>
    <row r="100" spans="2:4" ht="27" hidden="1" x14ac:dyDescent="0.35">
      <c r="B100" s="63" t="s">
        <v>27</v>
      </c>
      <c r="D100" s="63"/>
    </row>
    <row r="101" spans="2:4" ht="27" hidden="1" x14ac:dyDescent="0.35">
      <c r="B101" s="63" t="s">
        <v>28</v>
      </c>
      <c r="D101" s="63"/>
    </row>
    <row r="102" spans="2:4" ht="27" hidden="1" x14ac:dyDescent="0.35">
      <c r="B102" s="63" t="s">
        <v>29</v>
      </c>
      <c r="D102" s="63"/>
    </row>
    <row r="103" spans="2:4" ht="27" hidden="1" x14ac:dyDescent="0.35">
      <c r="B103" s="63" t="s">
        <v>30</v>
      </c>
      <c r="D103" s="63"/>
    </row>
    <row r="104" spans="2:4" ht="27" hidden="1" x14ac:dyDescent="0.35">
      <c r="B104" s="63" t="s">
        <v>31</v>
      </c>
      <c r="D104" s="63"/>
    </row>
    <row r="105" spans="2:4" ht="27" hidden="1" x14ac:dyDescent="0.35">
      <c r="B105" s="63" t="s">
        <v>32</v>
      </c>
      <c r="D105" s="63"/>
    </row>
    <row r="106" spans="2:4" ht="27" hidden="1" x14ac:dyDescent="0.35">
      <c r="B106" s="63" t="s">
        <v>33</v>
      </c>
      <c r="D106" s="63"/>
    </row>
    <row r="107" spans="2:4" ht="27" hidden="1" x14ac:dyDescent="0.35">
      <c r="B107" s="63" t="s">
        <v>34</v>
      </c>
      <c r="D107" s="63"/>
    </row>
    <row r="108" spans="2:4" ht="27" hidden="1" x14ac:dyDescent="0.35">
      <c r="B108" s="63" t="s">
        <v>86</v>
      </c>
      <c r="D108" s="63"/>
    </row>
    <row r="109" spans="2:4" ht="27" hidden="1" x14ac:dyDescent="0.35">
      <c r="B109" s="63" t="s">
        <v>35</v>
      </c>
      <c r="D109" s="63"/>
    </row>
    <row r="110" spans="2:4" ht="27" hidden="1" x14ac:dyDescent="0.35">
      <c r="B110" s="63" t="s">
        <v>36</v>
      </c>
      <c r="D110" s="63"/>
    </row>
    <row r="111" spans="2:4" ht="27" hidden="1" x14ac:dyDescent="0.35">
      <c r="B111" s="63" t="s">
        <v>37</v>
      </c>
      <c r="D111" s="63"/>
    </row>
    <row r="112" spans="2:4" ht="27" hidden="1" x14ac:dyDescent="0.35">
      <c r="B112" s="63" t="s">
        <v>38</v>
      </c>
      <c r="D112" s="63"/>
    </row>
    <row r="113" spans="2:4" ht="27" hidden="1" x14ac:dyDescent="0.35">
      <c r="B113" s="63" t="s">
        <v>39</v>
      </c>
      <c r="D113" s="63"/>
    </row>
    <row r="114" spans="2:4" ht="27" hidden="1" x14ac:dyDescent="0.35">
      <c r="B114" s="63" t="s">
        <v>87</v>
      </c>
    </row>
    <row r="115" spans="2:4" ht="27" hidden="1" x14ac:dyDescent="0.35">
      <c r="B115" s="63" t="s">
        <v>88</v>
      </c>
    </row>
  </sheetData>
  <sheetProtection password="CCA2" sheet="1" objects="1" scenarios="1" formatCells="0" formatRows="0"/>
  <mergeCells count="60">
    <mergeCell ref="A86:D87"/>
    <mergeCell ref="A78:I78"/>
    <mergeCell ref="A79:B79"/>
    <mergeCell ref="A82:D83"/>
    <mergeCell ref="A64:D65"/>
    <mergeCell ref="A66:I66"/>
    <mergeCell ref="A67:B67"/>
    <mergeCell ref="A76:D77"/>
    <mergeCell ref="A57:I57"/>
    <mergeCell ref="A58:B58"/>
    <mergeCell ref="A62:D63"/>
    <mergeCell ref="A46:D47"/>
    <mergeCell ref="A48:I48"/>
    <mergeCell ref="A49:B49"/>
    <mergeCell ref="A55:D56"/>
    <mergeCell ref="A25:D26"/>
    <mergeCell ref="A27:I27"/>
    <mergeCell ref="A28:B28"/>
    <mergeCell ref="A32:D33"/>
    <mergeCell ref="A34:I34"/>
    <mergeCell ref="A35:I35"/>
    <mergeCell ref="A36:B36"/>
    <mergeCell ref="A40:D41"/>
    <mergeCell ref="A42:I42"/>
    <mergeCell ref="A43:B43"/>
    <mergeCell ref="A20:B20"/>
    <mergeCell ref="A8:B8"/>
    <mergeCell ref="A9:B9"/>
    <mergeCell ref="A10:B10"/>
    <mergeCell ref="F17:I17"/>
    <mergeCell ref="D11:E11"/>
    <mergeCell ref="A15:B15"/>
    <mergeCell ref="A16:B16"/>
    <mergeCell ref="A17:E17"/>
    <mergeCell ref="A18:E18"/>
    <mergeCell ref="A19:I19"/>
    <mergeCell ref="C16:E16"/>
    <mergeCell ref="A6:C6"/>
    <mergeCell ref="A7:B7"/>
    <mergeCell ref="D6:I6"/>
    <mergeCell ref="F18:H18"/>
    <mergeCell ref="F11:I11"/>
    <mergeCell ref="F16:H16"/>
    <mergeCell ref="E15:I15"/>
    <mergeCell ref="D10:E10"/>
    <mergeCell ref="D7:E7"/>
    <mergeCell ref="D8:E8"/>
    <mergeCell ref="D9:E9"/>
    <mergeCell ref="F7:I7"/>
    <mergeCell ref="F8:I8"/>
    <mergeCell ref="F9:I9"/>
    <mergeCell ref="F10:I10"/>
    <mergeCell ref="A1:I1"/>
    <mergeCell ref="A2:I2"/>
    <mergeCell ref="A3:D3"/>
    <mergeCell ref="A4:B4"/>
    <mergeCell ref="A5:B5"/>
    <mergeCell ref="F5:H5"/>
    <mergeCell ref="C5:E5"/>
    <mergeCell ref="E4:I4"/>
  </mergeCells>
  <phoneticPr fontId="2" type="noConversion"/>
  <dataValidations count="4">
    <dataValidation type="custom" allowBlank="1" showInputMessage="1" showErrorMessage="1" error="La valeur saisie doit être un X_x000a__x000a_Un seul X par recommandation" sqref="F59:H61 F50:H54 F44:H45 F37:H39 F29:H31 F21:H24 F68:H75 F80:H81">
      <formula1>AND(COUNTA($F21:$H21)=1,F21="X")</formula1>
    </dataValidation>
    <dataValidation operator="greaterThan" allowBlank="1" showInputMessage="1" showErrorMessage="1" error="Doit être plus tard que la date de visite_x000a_" sqref="I18"/>
    <dataValidation type="list" allowBlank="1" showInputMessage="1" showErrorMessage="1" sqref="E4:I4">
      <formula1>$B$98:$B$115</formula1>
    </dataValidation>
    <dataValidation type="date" operator="greaterThanOrEqual" allowBlank="1" showInputMessage="1" showErrorMessage="1" error="Doit être plus tard que la date de la visite" sqref="D21:D24 D29:D31 D37:D39 D44:D45 D50:D54 D59:D61 D68:D75 D80:D81">
      <formula1>$I$5</formula1>
    </dataValidation>
  </dataValidations>
  <pageMargins left="0.70866141732283472" right="0.70866141732283472" top="0.74803149606299213" bottom="0.74803149606299213" header="0.31496062992125984" footer="0.31496062992125984"/>
  <pageSetup paperSize="5" scale="51" fitToHeight="0" orientation="landscape" horizontalDpi="4294967295" verticalDpi="4294967295"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8"/>
  <sheetViews>
    <sheetView showGridLines="0" zoomScale="72" zoomScaleNormal="72" workbookViewId="0">
      <selection activeCell="E18" sqref="E18:F18"/>
    </sheetView>
  </sheetViews>
  <sheetFormatPr baseColWidth="10" defaultColWidth="0" defaultRowHeight="14.25" x14ac:dyDescent="0.2"/>
  <cols>
    <col min="1" max="1" width="4.85546875" style="9" customWidth="1"/>
    <col min="2" max="2" width="239.5703125" style="9" customWidth="1"/>
    <col min="3" max="3" width="26.42578125" style="9" customWidth="1"/>
    <col min="4" max="5" width="9" style="9" bestFit="1" customWidth="1"/>
    <col min="6" max="6" width="12.7109375" style="9" customWidth="1"/>
    <col min="7" max="7" width="1.85546875" style="9" customWidth="1"/>
    <col min="8" max="13" width="11.5703125" style="9" hidden="1" customWidth="1"/>
    <col min="14" max="15" width="0" style="9" hidden="1" customWidth="1"/>
    <col min="16" max="16384" width="11.5703125" style="9" hidden="1"/>
  </cols>
  <sheetData>
    <row r="1" spans="1:6" ht="32.25" customHeight="1" x14ac:dyDescent="0.45">
      <c r="A1" s="217" t="s">
        <v>0</v>
      </c>
      <c r="B1" s="208"/>
      <c r="C1" s="208"/>
      <c r="D1" s="208"/>
      <c r="E1" s="208"/>
      <c r="F1" s="209"/>
    </row>
    <row r="2" spans="1:6" ht="23.25" customHeight="1" thickBot="1" x14ac:dyDescent="0.35">
      <c r="A2" s="218" t="s">
        <v>58</v>
      </c>
      <c r="B2" s="219"/>
      <c r="C2" s="219"/>
      <c r="D2" s="219"/>
      <c r="E2" s="219"/>
      <c r="F2" s="214"/>
    </row>
    <row r="3" spans="1:6" ht="15" thickBot="1" x14ac:dyDescent="0.25">
      <c r="B3" s="116"/>
    </row>
    <row r="4" spans="1:6" ht="15" hidden="1" thickBot="1" x14ac:dyDescent="0.25"/>
    <row r="5" spans="1:6" ht="15" hidden="1" thickBot="1" x14ac:dyDescent="0.25"/>
    <row r="6" spans="1:6" ht="15" hidden="1" thickBot="1" x14ac:dyDescent="0.25"/>
    <row r="7" spans="1:6" ht="15" hidden="1" thickBot="1" x14ac:dyDescent="0.25"/>
    <row r="8" spans="1:6" ht="15" hidden="1" thickBot="1" x14ac:dyDescent="0.25"/>
    <row r="9" spans="1:6" ht="15" hidden="1" thickBot="1" x14ac:dyDescent="0.25"/>
    <row r="10" spans="1:6" ht="15" hidden="1" thickBot="1" x14ac:dyDescent="0.25"/>
    <row r="11" spans="1:6" ht="15" hidden="1" thickBot="1" x14ac:dyDescent="0.25"/>
    <row r="12" spans="1:6" ht="15" hidden="1" thickBot="1" x14ac:dyDescent="0.25"/>
    <row r="13" spans="1:6" ht="15" hidden="1" thickBot="1" x14ac:dyDescent="0.25"/>
    <row r="14" spans="1:6" ht="30" customHeight="1" x14ac:dyDescent="0.25">
      <c r="A14" s="228" t="str">
        <f>"Nom de l'établissement : "&amp;'PLAN AMÉLIORATION'!C4</f>
        <v>Nom de l'établissement : Centre d'hébergement Saint-Jean-Eudes Inc.</v>
      </c>
      <c r="B14" s="229"/>
      <c r="C14" s="229"/>
      <c r="D14" s="229"/>
      <c r="E14" s="229"/>
      <c r="F14" s="230"/>
    </row>
    <row r="15" spans="1:6" s="124" customFormat="1" ht="30" customHeight="1" thickBot="1" x14ac:dyDescent="0.3">
      <c r="A15" s="231" t="str">
        <f>"Nom de l'installation visitée : "&amp;'PLAN AMÉLIORATION'!C5</f>
        <v>Nom de l'installation visitée : Centre d'hébergement d'Assise</v>
      </c>
      <c r="B15" s="232"/>
      <c r="C15" s="233"/>
      <c r="D15" s="233"/>
      <c r="E15" s="233"/>
      <c r="F15" s="234"/>
    </row>
    <row r="16" spans="1:6" s="124" customFormat="1" ht="30" customHeight="1" thickBot="1" x14ac:dyDescent="0.25">
      <c r="A16" s="235" t="str">
        <f>"Région : "&amp;'PLAN AMÉLIORATION'!E4</f>
        <v>Région : Capitale-Nationale</v>
      </c>
      <c r="B16" s="236"/>
      <c r="C16" s="139" t="s">
        <v>3</v>
      </c>
      <c r="D16" s="225">
        <f>IF('PLAN AMÉLIORATION'!I5="","",'PLAN AMÉLIORATION'!I5)</f>
        <v>41606</v>
      </c>
      <c r="E16" s="226"/>
      <c r="F16" s="227"/>
    </row>
    <row r="17" spans="1:6" ht="24.95" customHeight="1" x14ac:dyDescent="0.2">
      <c r="A17" s="237" t="s">
        <v>12</v>
      </c>
      <c r="B17" s="238"/>
      <c r="C17" s="239"/>
      <c r="D17" s="222" t="s">
        <v>83</v>
      </c>
      <c r="E17" s="223"/>
      <c r="F17" s="224"/>
    </row>
    <row r="18" spans="1:6" ht="30" customHeight="1" thickBot="1" x14ac:dyDescent="0.25">
      <c r="A18" s="240"/>
      <c r="B18" s="241"/>
      <c r="C18" s="242"/>
      <c r="D18" s="93" t="s">
        <v>14</v>
      </c>
      <c r="E18" s="220">
        <f>IF('PLAN AMÉLIORATION'!I18="","",'PLAN AMÉLIORATION'!I18)</f>
        <v>42018</v>
      </c>
      <c r="F18" s="221"/>
    </row>
    <row r="19" spans="1:6" s="15" customFormat="1" ht="35.1" customHeight="1" thickBot="1" x14ac:dyDescent="0.3">
      <c r="A19" s="200" t="s">
        <v>6</v>
      </c>
      <c r="B19" s="215"/>
      <c r="C19" s="215"/>
      <c r="D19" s="215"/>
      <c r="E19" s="215"/>
      <c r="F19" s="216"/>
    </row>
    <row r="20" spans="1:6" s="17" customFormat="1" ht="72.75" thickBot="1" x14ac:dyDescent="0.3">
      <c r="A20" s="210" t="s">
        <v>4</v>
      </c>
      <c r="B20" s="211"/>
      <c r="C20" s="101" t="s">
        <v>5</v>
      </c>
      <c r="D20" s="102" t="s">
        <v>11</v>
      </c>
      <c r="E20" s="103" t="s">
        <v>9</v>
      </c>
      <c r="F20" s="104" t="s">
        <v>10</v>
      </c>
    </row>
    <row r="21" spans="1:6" ht="23.25" thickBot="1" x14ac:dyDescent="0.25">
      <c r="A21" s="94">
        <f>IF('PLAN AMÉLIORATION'!A21="","",'PLAN AMÉLIORATION'!A21)</f>
        <v>1</v>
      </c>
      <c r="B21" s="64" t="str">
        <f>IF('PLAN AMÉLIORATION'!B21="","",'PLAN AMÉLIORATION'!B21)</f>
        <v>Le MSSS recommande que l’établissement prenne les moyens afin de favoriser les mesures de remplacement et de n’utiliser les contentions physiques qu’en dernier recours.</v>
      </c>
      <c r="C21" s="97">
        <f>IF('PLAN AMÉLIORATION'!D21="","",'PLAN AMÉLIORATION'!D21)</f>
        <v>41730</v>
      </c>
      <c r="D21" s="98" t="str">
        <f>IF('PLAN AMÉLIORATION'!F21="","",'PLAN AMÉLIORATION'!F21)</f>
        <v/>
      </c>
      <c r="E21" s="99" t="str">
        <f>IF('PLAN AMÉLIORATION'!G21="","",'PLAN AMÉLIORATION'!G21)</f>
        <v/>
      </c>
      <c r="F21" s="100" t="str">
        <f>IF('PLAN AMÉLIORATION'!H21="","",'PLAN AMÉLIORATION'!H21)</f>
        <v>X</v>
      </c>
    </row>
    <row r="22" spans="1:6" ht="22.5" hidden="1" x14ac:dyDescent="0.2">
      <c r="A22" s="95" t="str">
        <f>IF('PLAN AMÉLIORATION'!A22="","",'PLAN AMÉLIORATION'!A22)</f>
        <v/>
      </c>
      <c r="B22" s="69" t="str">
        <f>IF('PLAN AMÉLIORATION'!B22="","",'PLAN AMÉLIORATION'!B22)</f>
        <v/>
      </c>
      <c r="C22" s="65" t="str">
        <f>IF('PLAN AMÉLIORATION'!D22="","",'PLAN AMÉLIORATION'!D22)</f>
        <v/>
      </c>
      <c r="D22" s="66" t="str">
        <f>IF('PLAN AMÉLIORATION'!F22="","",'PLAN AMÉLIORATION'!F22)</f>
        <v/>
      </c>
      <c r="E22" s="67" t="str">
        <f>IF('PLAN AMÉLIORATION'!G22="","",'PLAN AMÉLIORATION'!G22)</f>
        <v/>
      </c>
      <c r="F22" s="68" t="str">
        <f>IF('PLAN AMÉLIORATION'!H22="","",'PLAN AMÉLIORATION'!H22)</f>
        <v/>
      </c>
    </row>
    <row r="23" spans="1:6" ht="22.5" hidden="1" x14ac:dyDescent="0.2">
      <c r="A23" s="95" t="str">
        <f>IF('PLAN AMÉLIORATION'!A23="","",'PLAN AMÉLIORATION'!A23)</f>
        <v/>
      </c>
      <c r="B23" s="69" t="str">
        <f>IF('PLAN AMÉLIORATION'!B23="","",'PLAN AMÉLIORATION'!B23)</f>
        <v/>
      </c>
      <c r="C23" s="65" t="str">
        <f>IF('PLAN AMÉLIORATION'!D23="","",'PLAN AMÉLIORATION'!D23)</f>
        <v/>
      </c>
      <c r="D23" s="66" t="str">
        <f>IF('PLAN AMÉLIORATION'!F23="","",'PLAN AMÉLIORATION'!F23)</f>
        <v/>
      </c>
      <c r="E23" s="67" t="str">
        <f>IF('PLAN AMÉLIORATION'!G23="","",'PLAN AMÉLIORATION'!G23)</f>
        <v/>
      </c>
      <c r="F23" s="68" t="str">
        <f>IF('PLAN AMÉLIORATION'!H23="","",'PLAN AMÉLIORATION'!H23)</f>
        <v/>
      </c>
    </row>
    <row r="24" spans="1:6" ht="23.25" hidden="1" thickBot="1" x14ac:dyDescent="0.25">
      <c r="A24" s="95" t="str">
        <f>IF('PLAN AMÉLIORATION'!A24="","",'PLAN AMÉLIORATION'!A24)</f>
        <v/>
      </c>
      <c r="B24" s="70" t="str">
        <f>IF('PLAN AMÉLIORATION'!B24="","",'PLAN AMÉLIORATION'!B24)</f>
        <v/>
      </c>
      <c r="C24" s="65" t="str">
        <f>IF('PLAN AMÉLIORATION'!D24="","",'PLAN AMÉLIORATION'!D24)</f>
        <v/>
      </c>
      <c r="D24" s="71" t="str">
        <f>IF('PLAN AMÉLIORATION'!F24="","",'PLAN AMÉLIORATION'!F24)</f>
        <v/>
      </c>
      <c r="E24" s="72" t="str">
        <f>IF('PLAN AMÉLIORATION'!G24="","",'PLAN AMÉLIORATION'!G24)</f>
        <v/>
      </c>
      <c r="F24" s="73" t="str">
        <f>IF('PLAN AMÉLIORATION'!H24="","",'PLAN AMÉLIORATION'!H24)</f>
        <v/>
      </c>
    </row>
    <row r="25" spans="1:6" s="10" customFormat="1" ht="20.25" x14ac:dyDescent="0.2">
      <c r="A25" s="212" t="s">
        <v>16</v>
      </c>
      <c r="B25" s="209"/>
      <c r="C25" s="21" t="s">
        <v>17</v>
      </c>
      <c r="D25" s="74">
        <f>IF('PLAN AMÉLIORATION'!F25="","",'PLAN AMÉLIORATION'!F25)</f>
        <v>0</v>
      </c>
      <c r="E25" s="75">
        <f>IF('PLAN AMÉLIORATION'!G25="","",'PLAN AMÉLIORATION'!G25)</f>
        <v>0</v>
      </c>
      <c r="F25" s="76">
        <f>IF('PLAN AMÉLIORATION'!H25="","",'PLAN AMÉLIORATION'!H25)</f>
        <v>1</v>
      </c>
    </row>
    <row r="26" spans="1:6" s="10" customFormat="1" ht="21" thickBot="1" x14ac:dyDescent="0.25">
      <c r="A26" s="213"/>
      <c r="B26" s="214"/>
      <c r="C26" s="22" t="s">
        <v>18</v>
      </c>
      <c r="D26" s="77">
        <f>IF('PLAN AMÉLIORATION'!F26="","",'PLAN AMÉLIORATION'!F26)</f>
        <v>0</v>
      </c>
      <c r="E26" s="78">
        <f>IF('PLAN AMÉLIORATION'!G26="","",'PLAN AMÉLIORATION'!G26)</f>
        <v>0</v>
      </c>
      <c r="F26" s="79">
        <f>IF('PLAN AMÉLIORATION'!H26="","",'PLAN AMÉLIORATION'!H26)</f>
        <v>100</v>
      </c>
    </row>
    <row r="27" spans="1:6" ht="35.1" hidden="1" customHeight="1" thickBot="1" x14ac:dyDescent="0.3">
      <c r="A27" s="207" t="s">
        <v>7</v>
      </c>
      <c r="B27" s="208"/>
      <c r="C27" s="208"/>
      <c r="D27" s="208"/>
      <c r="E27" s="208"/>
      <c r="F27" s="209"/>
    </row>
    <row r="28" spans="1:6" s="105" customFormat="1" ht="72.75" hidden="1" thickBot="1" x14ac:dyDescent="0.3">
      <c r="A28" s="210" t="s">
        <v>4</v>
      </c>
      <c r="B28" s="211"/>
      <c r="C28" s="101" t="s">
        <v>5</v>
      </c>
      <c r="D28" s="102" t="s">
        <v>11</v>
      </c>
      <c r="E28" s="103" t="s">
        <v>9</v>
      </c>
      <c r="F28" s="104" t="s">
        <v>10</v>
      </c>
    </row>
    <row r="29" spans="1:6" ht="22.5" hidden="1" x14ac:dyDescent="0.2">
      <c r="A29" s="94" t="str">
        <f>IF('PLAN AMÉLIORATION'!A29="","",'PLAN AMÉLIORATION'!A29)</f>
        <v/>
      </c>
      <c r="B29" s="64" t="str">
        <f>IF('PLAN AMÉLIORATION'!B29="","",'PLAN AMÉLIORATION'!B29)</f>
        <v/>
      </c>
      <c r="C29" s="97" t="str">
        <f>IF('PLAN AMÉLIORATION'!D29="","",'PLAN AMÉLIORATION'!D29)</f>
        <v/>
      </c>
      <c r="D29" s="98" t="str">
        <f>IF('PLAN AMÉLIORATION'!F29="","",'PLAN AMÉLIORATION'!F29)</f>
        <v/>
      </c>
      <c r="E29" s="99" t="str">
        <f>IF('PLAN AMÉLIORATION'!G29="","",'PLAN AMÉLIORATION'!G29)</f>
        <v/>
      </c>
      <c r="F29" s="100" t="str">
        <f>IF('PLAN AMÉLIORATION'!H29="","",'PLAN AMÉLIORATION'!H29)</f>
        <v/>
      </c>
    </row>
    <row r="30" spans="1:6" ht="22.5" hidden="1" x14ac:dyDescent="0.2">
      <c r="A30" s="95" t="str">
        <f>IF('PLAN AMÉLIORATION'!A30="","",'PLAN AMÉLIORATION'!A30)</f>
        <v/>
      </c>
      <c r="B30" s="69" t="str">
        <f>IF('PLAN AMÉLIORATION'!B30="","",'PLAN AMÉLIORATION'!B30)</f>
        <v/>
      </c>
      <c r="C30" s="65" t="str">
        <f>IF('PLAN AMÉLIORATION'!D30="","",'PLAN AMÉLIORATION'!D30)</f>
        <v/>
      </c>
      <c r="D30" s="66" t="str">
        <f>IF('PLAN AMÉLIORATION'!F30="","",'PLAN AMÉLIORATION'!F30)</f>
        <v/>
      </c>
      <c r="E30" s="67" t="str">
        <f>IF('PLAN AMÉLIORATION'!G30="","",'PLAN AMÉLIORATION'!G30)</f>
        <v/>
      </c>
      <c r="F30" s="68" t="str">
        <f>IF('PLAN AMÉLIORATION'!H30="","",'PLAN AMÉLIORATION'!H30)</f>
        <v/>
      </c>
    </row>
    <row r="31" spans="1:6" ht="23.25" hidden="1" thickBot="1" x14ac:dyDescent="0.25">
      <c r="A31" s="96" t="str">
        <f>IF('PLAN AMÉLIORATION'!A31="","",'PLAN AMÉLIORATION'!A31)</f>
        <v/>
      </c>
      <c r="B31" s="70" t="str">
        <f>IF('PLAN AMÉLIORATION'!B31="","",'PLAN AMÉLIORATION'!B31)</f>
        <v/>
      </c>
      <c r="C31" s="65" t="str">
        <f>IF('PLAN AMÉLIORATION'!D31="","",'PLAN AMÉLIORATION'!D31)</f>
        <v/>
      </c>
      <c r="D31" s="66" t="str">
        <f>IF('PLAN AMÉLIORATION'!F31="","",'PLAN AMÉLIORATION'!F31)</f>
        <v/>
      </c>
      <c r="E31" s="67" t="str">
        <f>IF('PLAN AMÉLIORATION'!G31="","",'PLAN AMÉLIORATION'!G31)</f>
        <v/>
      </c>
      <c r="F31" s="68" t="str">
        <f>IF('PLAN AMÉLIORATION'!H31="","",'PLAN AMÉLIORATION'!H31)</f>
        <v/>
      </c>
    </row>
    <row r="32" spans="1:6" ht="20.25" hidden="1" x14ac:dyDescent="0.2">
      <c r="A32" s="212" t="s">
        <v>19</v>
      </c>
      <c r="B32" s="209"/>
      <c r="C32" s="21" t="s">
        <v>17</v>
      </c>
      <c r="D32" s="74">
        <f>IF('PLAN AMÉLIORATION'!F32="","",'PLAN AMÉLIORATION'!F32)</f>
        <v>0</v>
      </c>
      <c r="E32" s="75">
        <f>IF('PLAN AMÉLIORATION'!G32="","",'PLAN AMÉLIORATION'!G32)</f>
        <v>0</v>
      </c>
      <c r="F32" s="76">
        <f>IF('PLAN AMÉLIORATION'!H32="","",'PLAN AMÉLIORATION'!H32)</f>
        <v>0</v>
      </c>
    </row>
    <row r="33" spans="1:13" ht="21" hidden="1" thickBot="1" x14ac:dyDescent="0.25">
      <c r="A33" s="213"/>
      <c r="B33" s="214"/>
      <c r="C33" s="22" t="s">
        <v>18</v>
      </c>
      <c r="D33" s="77">
        <f>IF('PLAN AMÉLIORATION'!F33="","",'PLAN AMÉLIORATION'!F33)</f>
        <v>0</v>
      </c>
      <c r="E33" s="78">
        <f>IF('PLAN AMÉLIORATION'!G33="","",'PLAN AMÉLIORATION'!G33)</f>
        <v>0</v>
      </c>
      <c r="F33" s="79">
        <f>IF('PLAN AMÉLIORATION'!H33="","",'PLAN AMÉLIORATION'!H33)</f>
        <v>0</v>
      </c>
    </row>
    <row r="34" spans="1:13" ht="35.1" hidden="1" customHeight="1" thickBot="1" x14ac:dyDescent="0.3">
      <c r="A34" s="200" t="s">
        <v>73</v>
      </c>
      <c r="B34" s="215"/>
      <c r="C34" s="215"/>
      <c r="D34" s="215"/>
      <c r="E34" s="215"/>
      <c r="F34" s="216"/>
      <c r="G34" s="14"/>
      <c r="H34" s="14"/>
      <c r="I34" s="14"/>
      <c r="J34" s="14"/>
      <c r="K34" s="14"/>
      <c r="L34" s="14"/>
      <c r="M34" s="14"/>
    </row>
    <row r="35" spans="1:13" s="15" customFormat="1" ht="24.95" hidden="1" customHeight="1" thickBot="1" x14ac:dyDescent="0.3">
      <c r="A35" s="245" t="s">
        <v>71</v>
      </c>
      <c r="B35" s="215"/>
      <c r="C35" s="215"/>
      <c r="D35" s="215"/>
      <c r="E35" s="215"/>
      <c r="F35" s="216"/>
    </row>
    <row r="36" spans="1:13" s="17" customFormat="1" ht="72.75" hidden="1" thickBot="1" x14ac:dyDescent="0.3">
      <c r="A36" s="210" t="s">
        <v>4</v>
      </c>
      <c r="B36" s="211"/>
      <c r="C36" s="101" t="s">
        <v>5</v>
      </c>
      <c r="D36" s="102" t="s">
        <v>11</v>
      </c>
      <c r="E36" s="103" t="s">
        <v>9</v>
      </c>
      <c r="F36" s="104" t="s">
        <v>10</v>
      </c>
    </row>
    <row r="37" spans="1:13" ht="22.5" hidden="1" x14ac:dyDescent="0.2">
      <c r="A37" s="94" t="str">
        <f>IF('PLAN AMÉLIORATION'!A37="","",'PLAN AMÉLIORATION'!A37)</f>
        <v/>
      </c>
      <c r="B37" s="64" t="str">
        <f>IF('PLAN AMÉLIORATION'!B37="","",'PLAN AMÉLIORATION'!B37)</f>
        <v/>
      </c>
      <c r="C37" s="97" t="str">
        <f>IF('PLAN AMÉLIORATION'!D37="","",'PLAN AMÉLIORATION'!D37)</f>
        <v/>
      </c>
      <c r="D37" s="98" t="str">
        <f>IF('PLAN AMÉLIORATION'!F37="","",'PLAN AMÉLIORATION'!F37)</f>
        <v/>
      </c>
      <c r="E37" s="99" t="str">
        <f>IF('PLAN AMÉLIORATION'!G37="","",'PLAN AMÉLIORATION'!G37)</f>
        <v/>
      </c>
      <c r="F37" s="100" t="str">
        <f>IF('PLAN AMÉLIORATION'!H37="","",'PLAN AMÉLIORATION'!H37)</f>
        <v/>
      </c>
    </row>
    <row r="38" spans="1:13" ht="22.5" hidden="1" x14ac:dyDescent="0.2">
      <c r="A38" s="95" t="str">
        <f>IF('PLAN AMÉLIORATION'!A38="","",'PLAN AMÉLIORATION'!A38)</f>
        <v/>
      </c>
      <c r="B38" s="69" t="str">
        <f>IF('PLAN AMÉLIORATION'!B38="","",'PLAN AMÉLIORATION'!B38)</f>
        <v/>
      </c>
      <c r="C38" s="65" t="str">
        <f>IF('PLAN AMÉLIORATION'!D38="","",'PLAN AMÉLIORATION'!D38)</f>
        <v/>
      </c>
      <c r="D38" s="66" t="str">
        <f>IF('PLAN AMÉLIORATION'!F38="","",'PLAN AMÉLIORATION'!F38)</f>
        <v/>
      </c>
      <c r="E38" s="67" t="str">
        <f>IF('PLAN AMÉLIORATION'!G38="","",'PLAN AMÉLIORATION'!G38)</f>
        <v/>
      </c>
      <c r="F38" s="68" t="str">
        <f>IF('PLAN AMÉLIORATION'!H38="","",'PLAN AMÉLIORATION'!H38)</f>
        <v/>
      </c>
    </row>
    <row r="39" spans="1:13" ht="23.25" hidden="1" thickBot="1" x14ac:dyDescent="0.25">
      <c r="A39" s="96" t="str">
        <f>IF('PLAN AMÉLIORATION'!A39="","",'PLAN AMÉLIORATION'!A39)</f>
        <v/>
      </c>
      <c r="B39" s="70" t="str">
        <f>IF('PLAN AMÉLIORATION'!B39="","",'PLAN AMÉLIORATION'!B39)</f>
        <v/>
      </c>
      <c r="C39" s="65" t="str">
        <f>IF('PLAN AMÉLIORATION'!D39="","",'PLAN AMÉLIORATION'!D39)</f>
        <v/>
      </c>
      <c r="D39" s="66" t="str">
        <f>IF('PLAN AMÉLIORATION'!F39="","",'PLAN AMÉLIORATION'!F39)</f>
        <v/>
      </c>
      <c r="E39" s="67" t="str">
        <f>IF('PLAN AMÉLIORATION'!G39="","",'PLAN AMÉLIORATION'!G39)</f>
        <v/>
      </c>
      <c r="F39" s="68" t="str">
        <f>IF('PLAN AMÉLIORATION'!H39="","",'PLAN AMÉLIORATION'!H39)</f>
        <v/>
      </c>
    </row>
    <row r="40" spans="1:13" ht="20.25" hidden="1" x14ac:dyDescent="0.2">
      <c r="A40" s="243" t="s">
        <v>21</v>
      </c>
      <c r="B40" s="209"/>
      <c r="C40" s="21" t="s">
        <v>17</v>
      </c>
      <c r="D40" s="74">
        <f>IF('PLAN AMÉLIORATION'!F40="","",'PLAN AMÉLIORATION'!F40)</f>
        <v>0</v>
      </c>
      <c r="E40" s="75">
        <f>IF('PLAN AMÉLIORATION'!G40="","",'PLAN AMÉLIORATION'!G40)</f>
        <v>0</v>
      </c>
      <c r="F40" s="76">
        <f>IF('PLAN AMÉLIORATION'!H40="","",'PLAN AMÉLIORATION'!H40)</f>
        <v>0</v>
      </c>
    </row>
    <row r="41" spans="1:13" ht="21" hidden="1" thickBot="1" x14ac:dyDescent="0.25">
      <c r="A41" s="213"/>
      <c r="B41" s="214"/>
      <c r="C41" s="22" t="s">
        <v>18</v>
      </c>
      <c r="D41" s="77">
        <f>IF('PLAN AMÉLIORATION'!F41="","",'PLAN AMÉLIORATION'!F41)</f>
        <v>0</v>
      </c>
      <c r="E41" s="78">
        <f>IF('PLAN AMÉLIORATION'!G41="","",'PLAN AMÉLIORATION'!G41)</f>
        <v>0</v>
      </c>
      <c r="F41" s="79">
        <f>IF('PLAN AMÉLIORATION'!H41="","",'PLAN AMÉLIORATION'!H41)</f>
        <v>0</v>
      </c>
    </row>
    <row r="42" spans="1:13" ht="24.95" hidden="1" customHeight="1" thickBot="1" x14ac:dyDescent="0.3">
      <c r="A42" s="196" t="s">
        <v>75</v>
      </c>
      <c r="B42" s="215"/>
      <c r="C42" s="215"/>
      <c r="D42" s="215"/>
      <c r="E42" s="215"/>
      <c r="F42" s="216"/>
    </row>
    <row r="43" spans="1:13" s="17" customFormat="1" ht="72.75" hidden="1" thickBot="1" x14ac:dyDescent="0.3">
      <c r="A43" s="210" t="s">
        <v>4</v>
      </c>
      <c r="B43" s="211"/>
      <c r="C43" s="101" t="s">
        <v>5</v>
      </c>
      <c r="D43" s="102" t="s">
        <v>11</v>
      </c>
      <c r="E43" s="103" t="s">
        <v>9</v>
      </c>
      <c r="F43" s="104" t="s">
        <v>10</v>
      </c>
    </row>
    <row r="44" spans="1:13" ht="22.5" hidden="1" x14ac:dyDescent="0.2">
      <c r="A44" s="94" t="str">
        <f>IF('PLAN AMÉLIORATION'!A44="","",'PLAN AMÉLIORATION'!A44)</f>
        <v/>
      </c>
      <c r="B44" s="64" t="str">
        <f>IF('PLAN AMÉLIORATION'!B44="","",'PLAN AMÉLIORATION'!B44)</f>
        <v/>
      </c>
      <c r="C44" s="97" t="str">
        <f>IF('PLAN AMÉLIORATION'!D44="","",'PLAN AMÉLIORATION'!D44)</f>
        <v/>
      </c>
      <c r="D44" s="98" t="str">
        <f>IF('PLAN AMÉLIORATION'!F44="","",'PLAN AMÉLIORATION'!F44)</f>
        <v/>
      </c>
      <c r="E44" s="99" t="str">
        <f>IF('PLAN AMÉLIORATION'!G44="","",'PLAN AMÉLIORATION'!G44)</f>
        <v/>
      </c>
      <c r="F44" s="100" t="str">
        <f>IF('PLAN AMÉLIORATION'!H44="","",'PLAN AMÉLIORATION'!H44)</f>
        <v/>
      </c>
    </row>
    <row r="45" spans="1:13" ht="23.25" hidden="1" thickBot="1" x14ac:dyDescent="0.25">
      <c r="A45" s="96" t="str">
        <f>IF('PLAN AMÉLIORATION'!A45="","",'PLAN AMÉLIORATION'!A45)</f>
        <v/>
      </c>
      <c r="B45" s="70" t="str">
        <f>IF('PLAN AMÉLIORATION'!B45="","",'PLAN AMÉLIORATION'!B45)</f>
        <v/>
      </c>
      <c r="C45" s="65" t="str">
        <f>IF('PLAN AMÉLIORATION'!D45="","",'PLAN AMÉLIORATION'!D45)</f>
        <v/>
      </c>
      <c r="D45" s="66" t="str">
        <f>IF('PLAN AMÉLIORATION'!F45="","",'PLAN AMÉLIORATION'!F45)</f>
        <v/>
      </c>
      <c r="E45" s="67" t="str">
        <f>IF('PLAN AMÉLIORATION'!G45="","",'PLAN AMÉLIORATION'!G45)</f>
        <v/>
      </c>
      <c r="F45" s="68" t="str">
        <f>IF('PLAN AMÉLIORATION'!H45="","",'PLAN AMÉLIORATION'!H45)</f>
        <v/>
      </c>
    </row>
    <row r="46" spans="1:13" ht="20.25" hidden="1" x14ac:dyDescent="0.2">
      <c r="A46" s="243" t="s">
        <v>22</v>
      </c>
      <c r="B46" s="209"/>
      <c r="C46" s="21" t="s">
        <v>17</v>
      </c>
      <c r="D46" s="74">
        <f>IF('PLAN AMÉLIORATION'!F46="","",'PLAN AMÉLIORATION'!F46)</f>
        <v>0</v>
      </c>
      <c r="E46" s="75">
        <f>IF('PLAN AMÉLIORATION'!G46="","",'PLAN AMÉLIORATION'!G46)</f>
        <v>0</v>
      </c>
      <c r="F46" s="76">
        <f>IF('PLAN AMÉLIORATION'!H46="","",'PLAN AMÉLIORATION'!H46)</f>
        <v>0</v>
      </c>
    </row>
    <row r="47" spans="1:13" ht="21" hidden="1" thickBot="1" x14ac:dyDescent="0.25">
      <c r="A47" s="213"/>
      <c r="B47" s="214"/>
      <c r="C47" s="22" t="s">
        <v>18</v>
      </c>
      <c r="D47" s="77">
        <f>IF('PLAN AMÉLIORATION'!F47="","",'PLAN AMÉLIORATION'!F47)</f>
        <v>0</v>
      </c>
      <c r="E47" s="78">
        <f>IF('PLAN AMÉLIORATION'!G47="","",'PLAN AMÉLIORATION'!G47)</f>
        <v>0</v>
      </c>
      <c r="F47" s="79">
        <f>IF('PLAN AMÉLIORATION'!H47="","",'PLAN AMÉLIORATION'!H47)</f>
        <v>0</v>
      </c>
    </row>
    <row r="48" spans="1:13" ht="24.95" hidden="1" customHeight="1" thickBot="1" x14ac:dyDescent="0.3">
      <c r="A48" s="244" t="s">
        <v>78</v>
      </c>
      <c r="B48" s="208"/>
      <c r="C48" s="208"/>
      <c r="D48" s="208"/>
      <c r="E48" s="208"/>
      <c r="F48" s="209"/>
    </row>
    <row r="49" spans="1:6" s="17" customFormat="1" ht="72.75" hidden="1" thickBot="1" x14ac:dyDescent="0.3">
      <c r="A49" s="210" t="s">
        <v>4</v>
      </c>
      <c r="B49" s="211"/>
      <c r="C49" s="101" t="s">
        <v>5</v>
      </c>
      <c r="D49" s="102" t="s">
        <v>11</v>
      </c>
      <c r="E49" s="103" t="s">
        <v>9</v>
      </c>
      <c r="F49" s="104" t="s">
        <v>10</v>
      </c>
    </row>
    <row r="50" spans="1:6" ht="22.5" hidden="1" x14ac:dyDescent="0.2">
      <c r="A50" s="94" t="str">
        <f>IF('PLAN AMÉLIORATION'!A50="","",'PLAN AMÉLIORATION'!A50)</f>
        <v/>
      </c>
      <c r="B50" s="64" t="str">
        <f>IF('PLAN AMÉLIORATION'!B50="","",'PLAN AMÉLIORATION'!B50)</f>
        <v/>
      </c>
      <c r="C50" s="97" t="str">
        <f>IF('PLAN AMÉLIORATION'!D50="","",'PLAN AMÉLIORATION'!D50)</f>
        <v/>
      </c>
      <c r="D50" s="98" t="str">
        <f>IF('PLAN AMÉLIORATION'!F50="","",'PLAN AMÉLIORATION'!F50)</f>
        <v/>
      </c>
      <c r="E50" s="99" t="str">
        <f>IF('PLAN AMÉLIORATION'!G50="","",'PLAN AMÉLIORATION'!G50)</f>
        <v/>
      </c>
      <c r="F50" s="100" t="str">
        <f>IF('PLAN AMÉLIORATION'!H50="","",'PLAN AMÉLIORATION'!H50)</f>
        <v/>
      </c>
    </row>
    <row r="51" spans="1:6" ht="22.5" hidden="1" x14ac:dyDescent="0.2">
      <c r="A51" s="95" t="str">
        <f>IF('PLAN AMÉLIORATION'!A51="","",'PLAN AMÉLIORATION'!A51)</f>
        <v/>
      </c>
      <c r="B51" s="69" t="str">
        <f>IF('PLAN AMÉLIORATION'!B51="","",'PLAN AMÉLIORATION'!B51)</f>
        <v/>
      </c>
      <c r="C51" s="65" t="str">
        <f>IF('PLAN AMÉLIORATION'!D51="","",'PLAN AMÉLIORATION'!D51)</f>
        <v/>
      </c>
      <c r="D51" s="66" t="str">
        <f>IF('PLAN AMÉLIORATION'!F51="","",'PLAN AMÉLIORATION'!F51)</f>
        <v/>
      </c>
      <c r="E51" s="67" t="str">
        <f>IF('PLAN AMÉLIORATION'!G51="","",'PLAN AMÉLIORATION'!G51)</f>
        <v/>
      </c>
      <c r="F51" s="68" t="str">
        <f>IF('PLAN AMÉLIORATION'!H51="","",'PLAN AMÉLIORATION'!H51)</f>
        <v/>
      </c>
    </row>
    <row r="52" spans="1:6" ht="22.5" hidden="1" x14ac:dyDescent="0.2">
      <c r="A52" s="95" t="str">
        <f>IF('PLAN AMÉLIORATION'!A52="","",'PLAN AMÉLIORATION'!A52)</f>
        <v/>
      </c>
      <c r="B52" s="69" t="str">
        <f>IF('PLAN AMÉLIORATION'!B52="","",'PLAN AMÉLIORATION'!B52)</f>
        <v/>
      </c>
      <c r="C52" s="65" t="str">
        <f>IF('PLAN AMÉLIORATION'!D52="","",'PLAN AMÉLIORATION'!D52)</f>
        <v/>
      </c>
      <c r="D52" s="66" t="str">
        <f>IF('PLAN AMÉLIORATION'!F52="","",'PLAN AMÉLIORATION'!F52)</f>
        <v/>
      </c>
      <c r="E52" s="67" t="str">
        <f>IF('PLAN AMÉLIORATION'!G52="","",'PLAN AMÉLIORATION'!G52)</f>
        <v/>
      </c>
      <c r="F52" s="68" t="str">
        <f>IF('PLAN AMÉLIORATION'!H52="","",'PLAN AMÉLIORATION'!H52)</f>
        <v/>
      </c>
    </row>
    <row r="53" spans="1:6" ht="22.5" hidden="1" x14ac:dyDescent="0.2">
      <c r="A53" s="95" t="str">
        <f>IF('PLAN AMÉLIORATION'!A53="","",'PLAN AMÉLIORATION'!A53)</f>
        <v/>
      </c>
      <c r="B53" s="69" t="str">
        <f>IF('PLAN AMÉLIORATION'!B53="","",'PLAN AMÉLIORATION'!B53)</f>
        <v/>
      </c>
      <c r="C53" s="65" t="str">
        <f>IF('PLAN AMÉLIORATION'!D53="","",'PLAN AMÉLIORATION'!D53)</f>
        <v/>
      </c>
      <c r="D53" s="71" t="str">
        <f>IF('PLAN AMÉLIORATION'!F53="","",'PLAN AMÉLIORATION'!F53)</f>
        <v/>
      </c>
      <c r="E53" s="72" t="str">
        <f>IF('PLAN AMÉLIORATION'!G53="","",'PLAN AMÉLIORATION'!G53)</f>
        <v/>
      </c>
      <c r="F53" s="73" t="str">
        <f>IF('PLAN AMÉLIORATION'!H53="","",'PLAN AMÉLIORATION'!H53)</f>
        <v/>
      </c>
    </row>
    <row r="54" spans="1:6" ht="23.25" hidden="1" thickBot="1" x14ac:dyDescent="0.25">
      <c r="A54" s="96" t="str">
        <f>IF('PLAN AMÉLIORATION'!A54="","",'PLAN AMÉLIORATION'!A54)</f>
        <v/>
      </c>
      <c r="B54" s="70" t="str">
        <f>IF('PLAN AMÉLIORATION'!B54="","",'PLAN AMÉLIORATION'!B54)</f>
        <v/>
      </c>
      <c r="C54" s="65" t="str">
        <f>IF('PLAN AMÉLIORATION'!D54="","",'PLAN AMÉLIORATION'!D54)</f>
        <v/>
      </c>
      <c r="D54" s="71" t="str">
        <f>IF('PLAN AMÉLIORATION'!F54="","",'PLAN AMÉLIORATION'!F54)</f>
        <v/>
      </c>
      <c r="E54" s="72" t="str">
        <f>IF('PLAN AMÉLIORATION'!G54="","",'PLAN AMÉLIORATION'!G54)</f>
        <v/>
      </c>
      <c r="F54" s="73" t="str">
        <f>IF('PLAN AMÉLIORATION'!H54="","",'PLAN AMÉLIORATION'!H54)</f>
        <v/>
      </c>
    </row>
    <row r="55" spans="1:6" ht="20.25" hidden="1" x14ac:dyDescent="0.2">
      <c r="A55" s="243" t="s">
        <v>23</v>
      </c>
      <c r="B55" s="209"/>
      <c r="C55" s="21" t="s">
        <v>17</v>
      </c>
      <c r="D55" s="74">
        <f>IF('PLAN AMÉLIORATION'!F55="","",'PLAN AMÉLIORATION'!F55)</f>
        <v>0</v>
      </c>
      <c r="E55" s="75">
        <f>IF('PLAN AMÉLIORATION'!G55="","",'PLAN AMÉLIORATION'!G55)</f>
        <v>0</v>
      </c>
      <c r="F55" s="76">
        <f>IF('PLAN AMÉLIORATION'!H55="","",'PLAN AMÉLIORATION'!H55)</f>
        <v>0</v>
      </c>
    </row>
    <row r="56" spans="1:6" ht="21" hidden="1" thickBot="1" x14ac:dyDescent="0.25">
      <c r="A56" s="213"/>
      <c r="B56" s="214"/>
      <c r="C56" s="22" t="s">
        <v>18</v>
      </c>
      <c r="D56" s="77">
        <f>IF('PLAN AMÉLIORATION'!F56="","",'PLAN AMÉLIORATION'!F56)</f>
        <v>0</v>
      </c>
      <c r="E56" s="78">
        <f>IF('PLAN AMÉLIORATION'!G56="","",'PLAN AMÉLIORATION'!G56)</f>
        <v>0</v>
      </c>
      <c r="F56" s="79">
        <f>IF('PLAN AMÉLIORATION'!H56="","",'PLAN AMÉLIORATION'!H56)</f>
        <v>0</v>
      </c>
    </row>
    <row r="57" spans="1:6" ht="24.95" hidden="1" customHeight="1" thickBot="1" x14ac:dyDescent="0.3">
      <c r="A57" s="247" t="s">
        <v>76</v>
      </c>
      <c r="B57" s="208"/>
      <c r="C57" s="208"/>
      <c r="D57" s="208"/>
      <c r="E57" s="208"/>
      <c r="F57" s="209"/>
    </row>
    <row r="58" spans="1:6" s="105" customFormat="1" ht="72.75" hidden="1" thickBot="1" x14ac:dyDescent="0.3">
      <c r="A58" s="210" t="s">
        <v>4</v>
      </c>
      <c r="B58" s="211"/>
      <c r="C58" s="101" t="s">
        <v>5</v>
      </c>
      <c r="D58" s="102" t="s">
        <v>11</v>
      </c>
      <c r="E58" s="103" t="s">
        <v>9</v>
      </c>
      <c r="F58" s="104" t="s">
        <v>10</v>
      </c>
    </row>
    <row r="59" spans="1:6" ht="22.5" hidden="1" x14ac:dyDescent="0.2">
      <c r="A59" s="94" t="str">
        <f>IF('PLAN AMÉLIORATION'!A59="","",'PLAN AMÉLIORATION'!A59)</f>
        <v/>
      </c>
      <c r="B59" s="64" t="str">
        <f>IF('PLAN AMÉLIORATION'!B59="","",'PLAN AMÉLIORATION'!B59)</f>
        <v/>
      </c>
      <c r="C59" s="97" t="str">
        <f>IF('PLAN AMÉLIORATION'!D59="","",'PLAN AMÉLIORATION'!D59)</f>
        <v/>
      </c>
      <c r="D59" s="98" t="str">
        <f>IF('PLAN AMÉLIORATION'!F59="","",'PLAN AMÉLIORATION'!F59)</f>
        <v/>
      </c>
      <c r="E59" s="99" t="str">
        <f>IF('PLAN AMÉLIORATION'!G59="","",'PLAN AMÉLIORATION'!G59)</f>
        <v/>
      </c>
      <c r="F59" s="100" t="str">
        <f>IF('PLAN AMÉLIORATION'!H59="","",'PLAN AMÉLIORATION'!H59)</f>
        <v/>
      </c>
    </row>
    <row r="60" spans="1:6" ht="22.5" hidden="1" x14ac:dyDescent="0.2">
      <c r="A60" s="95" t="str">
        <f>IF('PLAN AMÉLIORATION'!A60="","",'PLAN AMÉLIORATION'!A60)</f>
        <v/>
      </c>
      <c r="B60" s="69" t="str">
        <f>IF('PLAN AMÉLIORATION'!B60="","",'PLAN AMÉLIORATION'!B60)</f>
        <v/>
      </c>
      <c r="C60" s="65" t="str">
        <f>IF('PLAN AMÉLIORATION'!D60="","",'PLAN AMÉLIORATION'!D60)</f>
        <v/>
      </c>
      <c r="D60" s="66" t="str">
        <f>IF('PLAN AMÉLIORATION'!F60="","",'PLAN AMÉLIORATION'!F60)</f>
        <v/>
      </c>
      <c r="E60" s="67" t="str">
        <f>IF('PLAN AMÉLIORATION'!G60="","",'PLAN AMÉLIORATION'!G60)</f>
        <v/>
      </c>
      <c r="F60" s="68" t="str">
        <f>IF('PLAN AMÉLIORATION'!H60="","",'PLAN AMÉLIORATION'!H60)</f>
        <v/>
      </c>
    </row>
    <row r="61" spans="1:6" ht="23.25" hidden="1" thickBot="1" x14ac:dyDescent="0.25">
      <c r="A61" s="96" t="str">
        <f>IF('PLAN AMÉLIORATION'!A61="","",'PLAN AMÉLIORATION'!A61)</f>
        <v/>
      </c>
      <c r="B61" s="70" t="str">
        <f>IF('PLAN AMÉLIORATION'!B61="","",'PLAN AMÉLIORATION'!B61)</f>
        <v/>
      </c>
      <c r="C61" s="65" t="str">
        <f>IF('PLAN AMÉLIORATION'!D61="","",'PLAN AMÉLIORATION'!D61)</f>
        <v/>
      </c>
      <c r="D61" s="66" t="str">
        <f>IF('PLAN AMÉLIORATION'!F61="","",'PLAN AMÉLIORATION'!F61)</f>
        <v/>
      </c>
      <c r="E61" s="67" t="str">
        <f>IF('PLAN AMÉLIORATION'!G61="","",'PLAN AMÉLIORATION'!G61)</f>
        <v/>
      </c>
      <c r="F61" s="68" t="str">
        <f>IF('PLAN AMÉLIORATION'!H61="","",'PLAN AMÉLIORATION'!H61)</f>
        <v/>
      </c>
    </row>
    <row r="62" spans="1:6" ht="20.25" hidden="1" x14ac:dyDescent="0.2">
      <c r="A62" s="246" t="s">
        <v>24</v>
      </c>
      <c r="B62" s="209"/>
      <c r="C62" s="21" t="s">
        <v>17</v>
      </c>
      <c r="D62" s="74">
        <f>IF('PLAN AMÉLIORATION'!F62="","",'PLAN AMÉLIORATION'!F62)</f>
        <v>0</v>
      </c>
      <c r="E62" s="75">
        <f>IF('PLAN AMÉLIORATION'!G62="","",'PLAN AMÉLIORATION'!G62)</f>
        <v>0</v>
      </c>
      <c r="F62" s="76">
        <f>IF('PLAN AMÉLIORATION'!H62="","",'PLAN AMÉLIORATION'!H62)</f>
        <v>0</v>
      </c>
    </row>
    <row r="63" spans="1:6" ht="21" hidden="1" thickBot="1" x14ac:dyDescent="0.25">
      <c r="A63" s="213"/>
      <c r="B63" s="214"/>
      <c r="C63" s="22" t="s">
        <v>18</v>
      </c>
      <c r="D63" s="128">
        <f>IF('PLAN AMÉLIORATION'!F63="","",'PLAN AMÉLIORATION'!F63)</f>
        <v>0</v>
      </c>
      <c r="E63" s="129">
        <f>IF('PLAN AMÉLIORATION'!G63="","",'PLAN AMÉLIORATION'!G63)</f>
        <v>0</v>
      </c>
      <c r="F63" s="130">
        <f>IF('PLAN AMÉLIORATION'!H63="","",'PLAN AMÉLIORATION'!H63)</f>
        <v>0</v>
      </c>
    </row>
    <row r="64" spans="1:6" ht="20.25" hidden="1" x14ac:dyDescent="0.2">
      <c r="A64" s="212" t="s">
        <v>20</v>
      </c>
      <c r="B64" s="209"/>
      <c r="C64" s="126" t="s">
        <v>17</v>
      </c>
      <c r="D64" s="74">
        <f>IF('PLAN AMÉLIORATION'!F64="","",'PLAN AMÉLIORATION'!F64)</f>
        <v>0</v>
      </c>
      <c r="E64" s="75">
        <f>IF('PLAN AMÉLIORATION'!G64="","",'PLAN AMÉLIORATION'!G64)</f>
        <v>0</v>
      </c>
      <c r="F64" s="76">
        <f>IF('PLAN AMÉLIORATION'!H64="","",'PLAN AMÉLIORATION'!H64)</f>
        <v>0</v>
      </c>
    </row>
    <row r="65" spans="1:6" ht="21" hidden="1" thickBot="1" x14ac:dyDescent="0.25">
      <c r="A65" s="213"/>
      <c r="B65" s="214"/>
      <c r="C65" s="127" t="s">
        <v>18</v>
      </c>
      <c r="D65" s="77">
        <f>IF('PLAN AMÉLIORATION'!F65="","",'PLAN AMÉLIORATION'!F65)</f>
        <v>0</v>
      </c>
      <c r="E65" s="78">
        <f>IF('PLAN AMÉLIORATION'!G65="","",'PLAN AMÉLIORATION'!G65)</f>
        <v>0</v>
      </c>
      <c r="F65" s="79">
        <f>IF('PLAN AMÉLIORATION'!H65="","",'PLAN AMÉLIORATION'!H65)</f>
        <v>0</v>
      </c>
    </row>
    <row r="66" spans="1:6" ht="35.1" customHeight="1" thickBot="1" x14ac:dyDescent="0.3">
      <c r="A66" s="200" t="s">
        <v>13</v>
      </c>
      <c r="B66" s="215"/>
      <c r="C66" s="215"/>
      <c r="D66" s="219"/>
      <c r="E66" s="219"/>
      <c r="F66" s="214"/>
    </row>
    <row r="67" spans="1:6" s="17" customFormat="1" ht="72.75" thickBot="1" x14ac:dyDescent="0.3">
      <c r="A67" s="210" t="s">
        <v>4</v>
      </c>
      <c r="B67" s="211"/>
      <c r="C67" s="101" t="s">
        <v>5</v>
      </c>
      <c r="D67" s="102" t="s">
        <v>11</v>
      </c>
      <c r="E67" s="103" t="s">
        <v>9</v>
      </c>
      <c r="F67" s="104" t="s">
        <v>10</v>
      </c>
    </row>
    <row r="68" spans="1:6" ht="23.25" thickBot="1" x14ac:dyDescent="0.25">
      <c r="A68" s="94">
        <f>IF('PLAN AMÉLIORATION'!A68="","",'PLAN AMÉLIORATION'!A68)</f>
        <v>2</v>
      </c>
      <c r="B68" s="64" t="str">
        <f>IF('PLAN AMÉLIORATION'!B68="","",'PLAN AMÉLIORATION'!B68)</f>
        <v>Le MSSS recommande que l’établissement prenne les moyens afin que les corridors soient dégagés en tout temps.</v>
      </c>
      <c r="C68" s="97">
        <f>IF('PLAN AMÉLIORATION'!D68="","",'PLAN AMÉLIORATION'!D68)</f>
        <v>41671</v>
      </c>
      <c r="D68" s="98" t="str">
        <f>IF('PLAN AMÉLIORATION'!F68="","",'PLAN AMÉLIORATION'!F68)</f>
        <v/>
      </c>
      <c r="E68" s="99" t="str">
        <f>IF('PLAN AMÉLIORATION'!G68="","",'PLAN AMÉLIORATION'!G68)</f>
        <v/>
      </c>
      <c r="F68" s="100" t="str">
        <f>IF('PLAN AMÉLIORATION'!H68="","",'PLAN AMÉLIORATION'!H68)</f>
        <v>X</v>
      </c>
    </row>
    <row r="69" spans="1:6" ht="22.5" hidden="1" x14ac:dyDescent="0.2">
      <c r="A69" s="95" t="str">
        <f>IF('PLAN AMÉLIORATION'!A69="","",'PLAN AMÉLIORATION'!A69)</f>
        <v/>
      </c>
      <c r="B69" s="69" t="str">
        <f>IF('PLAN AMÉLIORATION'!B69="","",'PLAN AMÉLIORATION'!B69)</f>
        <v/>
      </c>
      <c r="C69" s="65" t="str">
        <f>IF('PLAN AMÉLIORATION'!D69="","",'PLAN AMÉLIORATION'!D69)</f>
        <v/>
      </c>
      <c r="D69" s="66" t="str">
        <f>IF('PLAN AMÉLIORATION'!F69="","",'PLAN AMÉLIORATION'!F69)</f>
        <v/>
      </c>
      <c r="E69" s="67" t="str">
        <f>IF('PLAN AMÉLIORATION'!G69="","",'PLAN AMÉLIORATION'!G69)</f>
        <v/>
      </c>
      <c r="F69" s="68" t="str">
        <f>IF('PLAN AMÉLIORATION'!H69="","",'PLAN AMÉLIORATION'!H69)</f>
        <v/>
      </c>
    </row>
    <row r="70" spans="1:6" ht="22.5" hidden="1" x14ac:dyDescent="0.2">
      <c r="A70" s="95" t="str">
        <f>IF('PLAN AMÉLIORATION'!A70="","",'PLAN AMÉLIORATION'!A70)</f>
        <v/>
      </c>
      <c r="B70" s="69" t="str">
        <f>IF('PLAN AMÉLIORATION'!B70="","",'PLAN AMÉLIORATION'!B70)</f>
        <v/>
      </c>
      <c r="C70" s="65" t="str">
        <f>IF('PLAN AMÉLIORATION'!D70="","",'PLAN AMÉLIORATION'!D70)</f>
        <v/>
      </c>
      <c r="D70" s="66" t="str">
        <f>IF('PLAN AMÉLIORATION'!F70="","",'PLAN AMÉLIORATION'!F70)</f>
        <v/>
      </c>
      <c r="E70" s="67" t="str">
        <f>IF('PLAN AMÉLIORATION'!G70="","",'PLAN AMÉLIORATION'!G70)</f>
        <v/>
      </c>
      <c r="F70" s="68" t="str">
        <f>IF('PLAN AMÉLIORATION'!H70="","",'PLAN AMÉLIORATION'!H70)</f>
        <v/>
      </c>
    </row>
    <row r="71" spans="1:6" ht="22.5" hidden="1" x14ac:dyDescent="0.2">
      <c r="A71" s="95" t="str">
        <f>IF('PLAN AMÉLIORATION'!A71="","",'PLAN AMÉLIORATION'!A71)</f>
        <v/>
      </c>
      <c r="B71" s="69" t="str">
        <f>IF('PLAN AMÉLIORATION'!B71="","",'PLAN AMÉLIORATION'!B71)</f>
        <v/>
      </c>
      <c r="C71" s="65" t="str">
        <f>IF('PLAN AMÉLIORATION'!D71="","",'PLAN AMÉLIORATION'!D71)</f>
        <v/>
      </c>
      <c r="D71" s="71" t="str">
        <f>IF('PLAN AMÉLIORATION'!F71="","",'PLAN AMÉLIORATION'!F71)</f>
        <v/>
      </c>
      <c r="E71" s="72" t="str">
        <f>IF('PLAN AMÉLIORATION'!G71="","",'PLAN AMÉLIORATION'!G71)</f>
        <v/>
      </c>
      <c r="F71" s="73" t="str">
        <f>IF('PLAN AMÉLIORATION'!H71="","",'PLAN AMÉLIORATION'!H71)</f>
        <v/>
      </c>
    </row>
    <row r="72" spans="1:6" ht="22.5" hidden="1" x14ac:dyDescent="0.2">
      <c r="A72" s="95" t="str">
        <f>IF('PLAN AMÉLIORATION'!A72="","",'PLAN AMÉLIORATION'!A72)</f>
        <v/>
      </c>
      <c r="B72" s="69" t="str">
        <f>IF('PLAN AMÉLIORATION'!B72="","",'PLAN AMÉLIORATION'!B72)</f>
        <v/>
      </c>
      <c r="C72" s="65" t="str">
        <f>IF('PLAN AMÉLIORATION'!D72="","",'PLAN AMÉLIORATION'!D72)</f>
        <v/>
      </c>
      <c r="D72" s="71" t="str">
        <f>IF('PLAN AMÉLIORATION'!F72="","",'PLAN AMÉLIORATION'!F72)</f>
        <v/>
      </c>
      <c r="E72" s="72" t="str">
        <f>IF('PLAN AMÉLIORATION'!G72="","",'PLAN AMÉLIORATION'!G72)</f>
        <v/>
      </c>
      <c r="F72" s="73" t="str">
        <f>IF('PLAN AMÉLIORATION'!H72="","",'PLAN AMÉLIORATION'!H72)</f>
        <v/>
      </c>
    </row>
    <row r="73" spans="1:6" ht="22.5" hidden="1" x14ac:dyDescent="0.2">
      <c r="A73" s="95" t="str">
        <f>IF('PLAN AMÉLIORATION'!A73="","",'PLAN AMÉLIORATION'!A73)</f>
        <v/>
      </c>
      <c r="B73" s="69" t="str">
        <f>IF('PLAN AMÉLIORATION'!B73="","",'PLAN AMÉLIORATION'!B73)</f>
        <v/>
      </c>
      <c r="C73" s="65" t="str">
        <f>IF('PLAN AMÉLIORATION'!D73="","",'PLAN AMÉLIORATION'!D73)</f>
        <v/>
      </c>
      <c r="D73" s="66" t="str">
        <f>IF('PLAN AMÉLIORATION'!F73="","",'PLAN AMÉLIORATION'!F73)</f>
        <v/>
      </c>
      <c r="E73" s="67" t="str">
        <f>IF('PLAN AMÉLIORATION'!G73="","",'PLAN AMÉLIORATION'!G73)</f>
        <v/>
      </c>
      <c r="F73" s="68" t="str">
        <f>IF('PLAN AMÉLIORATION'!H73="","",'PLAN AMÉLIORATION'!H73)</f>
        <v/>
      </c>
    </row>
    <row r="74" spans="1:6" ht="22.5" hidden="1" x14ac:dyDescent="0.2">
      <c r="A74" s="95" t="str">
        <f>IF('PLAN AMÉLIORATION'!A74="","",'PLAN AMÉLIORATION'!A74)</f>
        <v/>
      </c>
      <c r="B74" s="69" t="str">
        <f>IF('PLAN AMÉLIORATION'!B74="","",'PLAN AMÉLIORATION'!B74)</f>
        <v/>
      </c>
      <c r="C74" s="65" t="str">
        <f>IF('PLAN AMÉLIORATION'!D74="","",'PLAN AMÉLIORATION'!D74)</f>
        <v/>
      </c>
      <c r="D74" s="71" t="str">
        <f>IF('PLAN AMÉLIORATION'!F74="","",'PLAN AMÉLIORATION'!F74)</f>
        <v/>
      </c>
      <c r="E74" s="72" t="str">
        <f>IF('PLAN AMÉLIORATION'!G74="","",'PLAN AMÉLIORATION'!G74)</f>
        <v/>
      </c>
      <c r="F74" s="73" t="str">
        <f>IF('PLAN AMÉLIORATION'!H74="","",'PLAN AMÉLIORATION'!H74)</f>
        <v/>
      </c>
    </row>
    <row r="75" spans="1:6" ht="23.25" hidden="1" thickBot="1" x14ac:dyDescent="0.25">
      <c r="A75" s="96" t="str">
        <f>IF('PLAN AMÉLIORATION'!A75="","",'PLAN AMÉLIORATION'!A75)</f>
        <v/>
      </c>
      <c r="B75" s="70" t="str">
        <f>IF('PLAN AMÉLIORATION'!B75="","",'PLAN AMÉLIORATION'!B75)</f>
        <v/>
      </c>
      <c r="C75" s="125" t="str">
        <f>IF('PLAN AMÉLIORATION'!D75="","",'PLAN AMÉLIORATION'!D75)</f>
        <v/>
      </c>
      <c r="D75" s="71" t="str">
        <f>IF('PLAN AMÉLIORATION'!F75="","",'PLAN AMÉLIORATION'!F75)</f>
        <v/>
      </c>
      <c r="E75" s="72" t="str">
        <f>IF('PLAN AMÉLIORATION'!G75="","",'PLAN AMÉLIORATION'!G75)</f>
        <v/>
      </c>
      <c r="F75" s="73" t="str">
        <f>IF('PLAN AMÉLIORATION'!H75="","",'PLAN AMÉLIORATION'!H75)</f>
        <v/>
      </c>
    </row>
    <row r="76" spans="1:6" ht="20.25" x14ac:dyDescent="0.2">
      <c r="A76" s="212" t="s">
        <v>25</v>
      </c>
      <c r="B76" s="209"/>
      <c r="C76" s="131" t="s">
        <v>17</v>
      </c>
      <c r="D76" s="74">
        <f>IF('PLAN AMÉLIORATION'!F76="","",'PLAN AMÉLIORATION'!F76)</f>
        <v>0</v>
      </c>
      <c r="E76" s="75">
        <f>IF('PLAN AMÉLIORATION'!G76="","",'PLAN AMÉLIORATION'!G76)</f>
        <v>0</v>
      </c>
      <c r="F76" s="76">
        <f>IF('PLAN AMÉLIORATION'!H76="","",'PLAN AMÉLIORATION'!H76)</f>
        <v>1</v>
      </c>
    </row>
    <row r="77" spans="1:6" ht="21" thickBot="1" x14ac:dyDescent="0.25">
      <c r="A77" s="213"/>
      <c r="B77" s="214"/>
      <c r="C77" s="132" t="s">
        <v>18</v>
      </c>
      <c r="D77" s="77">
        <f>IF('PLAN AMÉLIORATION'!F77="","",'PLAN AMÉLIORATION'!F77)</f>
        <v>0</v>
      </c>
      <c r="E77" s="78">
        <f>IF('PLAN AMÉLIORATION'!G77="","",'PLAN AMÉLIORATION'!G77)</f>
        <v>0</v>
      </c>
      <c r="F77" s="79">
        <f>IF('PLAN AMÉLIORATION'!H77="","",'PLAN AMÉLIORATION'!H77)</f>
        <v>100</v>
      </c>
    </row>
    <row r="78" spans="1:6" s="15" customFormat="1" ht="35.1" hidden="1" customHeight="1" thickBot="1" x14ac:dyDescent="0.3">
      <c r="A78" s="200" t="s">
        <v>74</v>
      </c>
      <c r="B78" s="215"/>
      <c r="C78" s="215"/>
      <c r="D78" s="219"/>
      <c r="E78" s="219"/>
      <c r="F78" s="214"/>
    </row>
    <row r="79" spans="1:6" s="105" customFormat="1" ht="72.75" hidden="1" thickBot="1" x14ac:dyDescent="0.3">
      <c r="A79" s="210" t="s">
        <v>4</v>
      </c>
      <c r="B79" s="211"/>
      <c r="C79" s="101" t="s">
        <v>5</v>
      </c>
      <c r="D79" s="102" t="s">
        <v>11</v>
      </c>
      <c r="E79" s="103" t="s">
        <v>9</v>
      </c>
      <c r="F79" s="104" t="s">
        <v>10</v>
      </c>
    </row>
    <row r="80" spans="1:6" ht="22.5" hidden="1" x14ac:dyDescent="0.2">
      <c r="A80" s="94" t="str">
        <f>IF('PLAN AMÉLIORATION'!A80="","",'PLAN AMÉLIORATION'!A80)</f>
        <v/>
      </c>
      <c r="B80" s="64" t="str">
        <f>IF('PLAN AMÉLIORATION'!B80="","",'PLAN AMÉLIORATION'!B80)</f>
        <v/>
      </c>
      <c r="C80" s="97" t="str">
        <f>IF('PLAN AMÉLIORATION'!D80="","",'PLAN AMÉLIORATION'!D80)</f>
        <v/>
      </c>
      <c r="D80" s="98" t="str">
        <f>IF('PLAN AMÉLIORATION'!F80="","",'PLAN AMÉLIORATION'!F80)</f>
        <v/>
      </c>
      <c r="E80" s="99" t="str">
        <f>IF('PLAN AMÉLIORATION'!G80="","",'PLAN AMÉLIORATION'!G80)</f>
        <v/>
      </c>
      <c r="F80" s="100" t="str">
        <f>IF('PLAN AMÉLIORATION'!H80="","",'PLAN AMÉLIORATION'!H80)</f>
        <v/>
      </c>
    </row>
    <row r="81" spans="1:6" ht="23.25" hidden="1" thickBot="1" x14ac:dyDescent="0.25">
      <c r="A81" s="95" t="str">
        <f>IF('PLAN AMÉLIORATION'!A81="","",'PLAN AMÉLIORATION'!A81)</f>
        <v/>
      </c>
      <c r="B81" s="69" t="str">
        <f>IF('PLAN AMÉLIORATION'!B81="","",'PLAN AMÉLIORATION'!B81)</f>
        <v/>
      </c>
      <c r="C81" s="65" t="str">
        <f>IF('PLAN AMÉLIORATION'!D81="","",'PLAN AMÉLIORATION'!D81)</f>
        <v/>
      </c>
      <c r="D81" s="66" t="str">
        <f>IF('PLAN AMÉLIORATION'!F81="","",'PLAN AMÉLIORATION'!F81)</f>
        <v/>
      </c>
      <c r="E81" s="67" t="str">
        <f>IF('PLAN AMÉLIORATION'!G81="","",'PLAN AMÉLIORATION'!G81)</f>
        <v/>
      </c>
      <c r="F81" s="68" t="str">
        <f>IF('PLAN AMÉLIORATION'!H81="","",'PLAN AMÉLIORATION'!H81)</f>
        <v/>
      </c>
    </row>
    <row r="82" spans="1:6" ht="20.25" hidden="1" x14ac:dyDescent="0.2">
      <c r="A82" s="212" t="s">
        <v>26</v>
      </c>
      <c r="B82" s="209"/>
      <c r="C82" s="21" t="s">
        <v>17</v>
      </c>
      <c r="D82" s="74">
        <f>IF('PLAN AMÉLIORATION'!F82="","",'PLAN AMÉLIORATION'!F82)</f>
        <v>0</v>
      </c>
      <c r="E82" s="75">
        <f>IF('PLAN AMÉLIORATION'!G82="","",'PLAN AMÉLIORATION'!G82)</f>
        <v>0</v>
      </c>
      <c r="F82" s="76">
        <f>IF('PLAN AMÉLIORATION'!H82="","",'PLAN AMÉLIORATION'!H82)</f>
        <v>0</v>
      </c>
    </row>
    <row r="83" spans="1:6" ht="21" hidden="1" thickBot="1" x14ac:dyDescent="0.25">
      <c r="A83" s="213"/>
      <c r="B83" s="214"/>
      <c r="C83" s="22" t="s">
        <v>18</v>
      </c>
      <c r="D83" s="77">
        <f>IF('PLAN AMÉLIORATION'!F83="","",'PLAN AMÉLIORATION'!F83)</f>
        <v>0</v>
      </c>
      <c r="E83" s="78">
        <f>IF('PLAN AMÉLIORATION'!G83="","",'PLAN AMÉLIORATION'!G83)</f>
        <v>0</v>
      </c>
      <c r="F83" s="79">
        <f>IF('PLAN AMÉLIORATION'!H83="","",'PLAN AMÉLIORATION'!H83)</f>
        <v>0</v>
      </c>
    </row>
    <row r="84" spans="1:6" ht="20.25" x14ac:dyDescent="0.2">
      <c r="B84" s="11"/>
      <c r="C84" s="12"/>
      <c r="D84" s="12"/>
      <c r="E84" s="12"/>
      <c r="F84" s="12"/>
    </row>
    <row r="85" spans="1:6" ht="15" thickBot="1" x14ac:dyDescent="0.25">
      <c r="B85" s="13"/>
      <c r="C85" s="13"/>
      <c r="D85" s="13"/>
      <c r="E85" s="13"/>
      <c r="F85" s="13"/>
    </row>
    <row r="86" spans="1:6" s="16" customFormat="1" ht="30" customHeight="1" x14ac:dyDescent="0.2">
      <c r="A86" s="248" t="s">
        <v>72</v>
      </c>
      <c r="B86" s="249"/>
      <c r="C86" s="137" t="s">
        <v>17</v>
      </c>
      <c r="D86" s="133">
        <f>IF('PLAN AMÉLIORATION'!F86="","",'PLAN AMÉLIORATION'!F86)</f>
        <v>0</v>
      </c>
      <c r="E86" s="133">
        <f>IF('PLAN AMÉLIORATION'!G86="","",'PLAN AMÉLIORATION'!G86)</f>
        <v>0</v>
      </c>
      <c r="F86" s="134">
        <f>IF('PLAN AMÉLIORATION'!H86="","",'PLAN AMÉLIORATION'!H86)</f>
        <v>2</v>
      </c>
    </row>
    <row r="87" spans="1:6" s="16" customFormat="1" ht="30" customHeight="1" thickBot="1" x14ac:dyDescent="0.25">
      <c r="A87" s="213"/>
      <c r="B87" s="250"/>
      <c r="C87" s="138" t="s">
        <v>18</v>
      </c>
      <c r="D87" s="135">
        <f>IF('PLAN AMÉLIORATION'!F87="","",'PLAN AMÉLIORATION'!F87)</f>
        <v>0</v>
      </c>
      <c r="E87" s="135">
        <f>IF('PLAN AMÉLIORATION'!G87="","",'PLAN AMÉLIORATION'!G87)</f>
        <v>0</v>
      </c>
      <c r="F87" s="136">
        <f>IF('PLAN AMÉLIORATION'!H87="","",'PLAN AMÉLIORATION'!H87)</f>
        <v>100</v>
      </c>
    </row>
    <row r="88" spans="1:6" x14ac:dyDescent="0.2">
      <c r="B88" s="14"/>
      <c r="C88" s="14"/>
      <c r="D88" s="14"/>
      <c r="E88" s="14"/>
      <c r="F88" s="14"/>
    </row>
  </sheetData>
  <sheetProtection password="CCA2" sheet="1" objects="1" scenarios="1" formatRows="0"/>
  <mergeCells count="36">
    <mergeCell ref="A82:B83"/>
    <mergeCell ref="A86:B87"/>
    <mergeCell ref="A67:B67"/>
    <mergeCell ref="A76:B77"/>
    <mergeCell ref="A78:F78"/>
    <mergeCell ref="A79:B79"/>
    <mergeCell ref="A62:B63"/>
    <mergeCell ref="A64:B65"/>
    <mergeCell ref="A66:F66"/>
    <mergeCell ref="A49:B49"/>
    <mergeCell ref="A55:B56"/>
    <mergeCell ref="A57:F57"/>
    <mergeCell ref="A58:B58"/>
    <mergeCell ref="A42:F42"/>
    <mergeCell ref="A43:B43"/>
    <mergeCell ref="A46:B47"/>
    <mergeCell ref="A48:F48"/>
    <mergeCell ref="A34:F34"/>
    <mergeCell ref="A35:F35"/>
    <mergeCell ref="A36:B36"/>
    <mergeCell ref="A40:B41"/>
    <mergeCell ref="A1:F1"/>
    <mergeCell ref="A2:F2"/>
    <mergeCell ref="E18:F18"/>
    <mergeCell ref="D17:F17"/>
    <mergeCell ref="D16:F16"/>
    <mergeCell ref="A14:F14"/>
    <mergeCell ref="A15:F15"/>
    <mergeCell ref="A16:B16"/>
    <mergeCell ref="A17:C18"/>
    <mergeCell ref="A27:F27"/>
    <mergeCell ref="A28:B28"/>
    <mergeCell ref="A32:B33"/>
    <mergeCell ref="A19:F19"/>
    <mergeCell ref="A20:B20"/>
    <mergeCell ref="A25:B26"/>
  </mergeCells>
  <phoneticPr fontId="2" type="noConversion"/>
  <pageMargins left="0.70866141732283472" right="0.70866141732283472" top="0.74803149606299213" bottom="0.74803149606299213" header="0.31496062992125984" footer="0.31496062992125984"/>
  <pageSetup paperSize="5" scale="53" fitToHeight="62" orientation="landscape" horizontalDpi="4294967295" verticalDpi="4294967295"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CONSIGNES</vt:lpstr>
      <vt:lpstr>PLAN AMÉLIORATION</vt:lpstr>
      <vt:lpstr>WEB</vt:lpstr>
      <vt:lpstr>'PLAN AMÉLIORATION'!Impression_des_titres</vt:lpstr>
      <vt:lpstr>WEB!Impression_des_titres</vt:lpstr>
      <vt:lpstr>'PLAN AMÉLIORATION'!Zone_d_impression</vt:lpstr>
    </vt:vector>
  </TitlesOfParts>
  <Company>MSSS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Frce5550</dc:creator>
  <cp:lastModifiedBy>Martine Chouinard</cp:lastModifiedBy>
  <cp:lastPrinted>2015-01-15T13:36:41Z</cp:lastPrinted>
  <dcterms:created xsi:type="dcterms:W3CDTF">2013-03-25T20:49:05Z</dcterms:created>
  <dcterms:modified xsi:type="dcterms:W3CDTF">2019-09-24T20:19:49Z</dcterms:modified>
</cp:coreProperties>
</file>